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750" yWindow="600" windowWidth="27225" windowHeight="11955"/>
  </bookViews>
  <sheets>
    <sheet name="Rekapitulace stavby" sheetId="1" r:id="rId1"/>
    <sheet name="SO 01-01 - Oprava kolejí ..." sheetId="2" r:id="rId2"/>
    <sheet name="SO 01-02 - Oprava nástupiště" sheetId="3" r:id="rId3"/>
    <sheet name="SO 01-03 - Chodník k přec..." sheetId="4" r:id="rId4"/>
    <sheet name="SO 01-04 - Úprava zpevněn..." sheetId="5" r:id="rId5"/>
    <sheet name="SO 01-05 - Demolice boční..." sheetId="6" r:id="rId6"/>
    <sheet name="SO 02-01 - Oprava osvětle..." sheetId="7" r:id="rId7"/>
    <sheet name="SO 02-02 - Zemní práce" sheetId="8" r:id="rId8"/>
    <sheet name="PS 01 - Úprava zabezpečov..." sheetId="9" r:id="rId9"/>
    <sheet name="SO 01 ST - Vedlejší a ost..." sheetId="10" r:id="rId10"/>
    <sheet name="SO 02 SEE - Vedlejší a os..." sheetId="11" r:id="rId11"/>
  </sheets>
  <definedNames>
    <definedName name="_xlnm._FilterDatabase" localSheetId="8" hidden="1">'PS 01 - Úprava zabezpečov...'!$C$117:$K$169</definedName>
    <definedName name="_xlnm._FilterDatabase" localSheetId="9" hidden="1">'SO 01 ST - Vedlejší a ost...'!$C$120:$K$143</definedName>
    <definedName name="_xlnm._FilterDatabase" localSheetId="1" hidden="1">'SO 01-01 - Oprava kolejí ...'!$C$122:$K$439</definedName>
    <definedName name="_xlnm._FilterDatabase" localSheetId="2" hidden="1">'SO 01-02 - Oprava nástupiště'!$C$122:$K$285</definedName>
    <definedName name="_xlnm._FilterDatabase" localSheetId="3" hidden="1">'SO 01-03 - Chodník k přec...'!$C$122:$K$178</definedName>
    <definedName name="_xlnm._FilterDatabase" localSheetId="4" hidden="1">'SO 01-04 - Úprava zpevněn...'!$C$122:$K$257</definedName>
    <definedName name="_xlnm._FilterDatabase" localSheetId="5" hidden="1">'SO 01-05 - Demolice boční...'!$C$122:$K$187</definedName>
    <definedName name="_xlnm._FilterDatabase" localSheetId="10" hidden="1">'SO 02 SEE - Vedlejší a os...'!$C$123:$K$146</definedName>
    <definedName name="_xlnm._FilterDatabase" localSheetId="6" hidden="1">'SO 02-01 - Oprava osvětle...'!$C$122:$K$202</definedName>
    <definedName name="_xlnm._FilterDatabase" localSheetId="7" hidden="1">'SO 02-02 - Zemní práce'!$C$126:$K$174</definedName>
    <definedName name="_xlnm.Print_Titles" localSheetId="8">'PS 01 - Úprava zabezpečov...'!$117:$117</definedName>
    <definedName name="_xlnm.Print_Titles" localSheetId="0">'Rekapitulace stavby'!$92:$92</definedName>
    <definedName name="_xlnm.Print_Titles" localSheetId="9">'SO 01 ST - Vedlejší a ost...'!$120:$120</definedName>
    <definedName name="_xlnm.Print_Titles" localSheetId="1">'SO 01-01 - Oprava kolejí ...'!$122:$122</definedName>
    <definedName name="_xlnm.Print_Titles" localSheetId="2">'SO 01-02 - Oprava nástupiště'!$122:$122</definedName>
    <definedName name="_xlnm.Print_Titles" localSheetId="3">'SO 01-03 - Chodník k přec...'!$122:$122</definedName>
    <definedName name="_xlnm.Print_Titles" localSheetId="4">'SO 01-04 - Úprava zpevněn...'!$122:$122</definedName>
    <definedName name="_xlnm.Print_Titles" localSheetId="5">'SO 01-05 - Demolice boční...'!$122:$122</definedName>
    <definedName name="_xlnm.Print_Titles" localSheetId="10">'SO 02 SEE - Vedlejší a os...'!$123:$123</definedName>
    <definedName name="_xlnm.Print_Titles" localSheetId="6">'SO 02-01 - Oprava osvětle...'!$122:$122</definedName>
    <definedName name="_xlnm.Print_Titles" localSheetId="7">'SO 02-02 - Zemní práce'!$126:$126</definedName>
    <definedName name="_xlnm.Print_Area" localSheetId="8">'PS 01 - Úprava zabezpečov...'!$C$4:$J$39,'PS 01 - Úprava zabezpečov...'!$C$50:$J$76,'PS 01 - Úprava zabezpečov...'!$C$82:$J$99,'PS 01 - Úprava zabezpečov...'!$C$105:$K$169</definedName>
    <definedName name="_xlnm.Print_Area" localSheetId="0">'Rekapitulace stavby'!$D$4:$AO$76,'Rekapitulace stavby'!$C$82:$AQ$108</definedName>
    <definedName name="_xlnm.Print_Area" localSheetId="9">'SO 01 ST - Vedlejší a ost...'!$C$4:$J$41,'SO 01 ST - Vedlejší a ost...'!$C$50:$J$76,'SO 01 ST - Vedlejší a ost...'!$C$82:$J$100,'SO 01 ST - Vedlejší a ost...'!$C$106:$K$143</definedName>
    <definedName name="_xlnm.Print_Area" localSheetId="1">'SO 01-01 - Oprava kolejí ...'!$C$4:$J$41,'SO 01-01 - Oprava kolejí ...'!$C$50:$J$76,'SO 01-01 - Oprava kolejí ...'!$C$82:$J$102,'SO 01-01 - Oprava kolejí ...'!$C$108:$K$439</definedName>
    <definedName name="_xlnm.Print_Area" localSheetId="2">'SO 01-02 - Oprava nástupiště'!$C$4:$J$41,'SO 01-02 - Oprava nástupiště'!$C$50:$J$76,'SO 01-02 - Oprava nástupiště'!$C$82:$J$102,'SO 01-02 - Oprava nástupiště'!$C$108:$K$285</definedName>
    <definedName name="_xlnm.Print_Area" localSheetId="3">'SO 01-03 - Chodník k přec...'!$C$4:$J$41,'SO 01-03 - Chodník k přec...'!$C$50:$J$76,'SO 01-03 - Chodník k přec...'!$C$82:$J$102,'SO 01-03 - Chodník k přec...'!$C$108:$K$178</definedName>
    <definedName name="_xlnm.Print_Area" localSheetId="4">'SO 01-04 - Úprava zpevněn...'!$C$4:$J$41,'SO 01-04 - Úprava zpevněn...'!$C$50:$J$76,'SO 01-04 - Úprava zpevněn...'!$C$82:$J$102,'SO 01-04 - Úprava zpevněn...'!$C$108:$K$257</definedName>
    <definedName name="_xlnm.Print_Area" localSheetId="5">'SO 01-05 - Demolice boční...'!$C$4:$J$41,'SO 01-05 - Demolice boční...'!$C$50:$J$76,'SO 01-05 - Demolice boční...'!$C$82:$J$102,'SO 01-05 - Demolice boční...'!$C$108:$K$187</definedName>
    <definedName name="_xlnm.Print_Area" localSheetId="10">'SO 02 SEE - Vedlejší a os...'!$C$4:$J$41,'SO 02 SEE - Vedlejší a os...'!$C$50:$J$76,'SO 02 SEE - Vedlejší a os...'!$C$82:$J$103,'SO 02 SEE - Vedlejší a os...'!$C$109:$K$146</definedName>
    <definedName name="_xlnm.Print_Area" localSheetId="6">'SO 02-01 - Oprava osvětle...'!$C$4:$J$41,'SO 02-01 - Oprava osvětle...'!$C$50:$J$76,'SO 02-01 - Oprava osvětle...'!$C$82:$J$102,'SO 02-01 - Oprava osvětle...'!$C$108:$K$202</definedName>
    <definedName name="_xlnm.Print_Area" localSheetId="7">'SO 02-02 - Zemní práce'!$C$4:$J$41,'SO 02-02 - Zemní práce'!$C$50:$J$76,'SO 02-02 - Zemní práce'!$C$82:$J$106,'SO 02-02 - Zemní práce'!$C$112:$K$174</definedName>
  </definedNames>
  <calcPr calcId="145621"/>
</workbook>
</file>

<file path=xl/calcChain.xml><?xml version="1.0" encoding="utf-8"?>
<calcChain xmlns="http://schemas.openxmlformats.org/spreadsheetml/2006/main">
  <c r="J39" i="11" l="1"/>
  <c r="J38" i="11"/>
  <c r="AY107" i="1"/>
  <c r="J37" i="11"/>
  <c r="AX107" i="1"/>
  <c r="BI145" i="11"/>
  <c r="BH145" i="11"/>
  <c r="BG145" i="11"/>
  <c r="BF145" i="11"/>
  <c r="T145" i="11"/>
  <c r="T144" i="11" s="1"/>
  <c r="R145" i="11"/>
  <c r="R144" i="11" s="1"/>
  <c r="P145" i="11"/>
  <c r="P144" i="11"/>
  <c r="BI142" i="11"/>
  <c r="BH142" i="11"/>
  <c r="BG142" i="11"/>
  <c r="BF142" i="11"/>
  <c r="T142" i="11"/>
  <c r="T141" i="11" s="1"/>
  <c r="R142" i="11"/>
  <c r="R141" i="11"/>
  <c r="P142" i="11"/>
  <c r="P141" i="11" s="1"/>
  <c r="BI139" i="11"/>
  <c r="BH139" i="11"/>
  <c r="BG139" i="11"/>
  <c r="BF139" i="11"/>
  <c r="T139" i="11"/>
  <c r="R139" i="11"/>
  <c r="P139" i="11"/>
  <c r="BI137" i="11"/>
  <c r="BH137" i="11"/>
  <c r="BG137" i="11"/>
  <c r="BF137" i="11"/>
  <c r="T137" i="11"/>
  <c r="R137" i="11"/>
  <c r="P137" i="11"/>
  <c r="BI135" i="11"/>
  <c r="BH135" i="11"/>
  <c r="BG135" i="11"/>
  <c r="BF135" i="11"/>
  <c r="T135" i="11"/>
  <c r="R135" i="11"/>
  <c r="P135" i="11"/>
  <c r="BI133" i="11"/>
  <c r="BH133" i="11"/>
  <c r="BG133" i="11"/>
  <c r="BF133" i="11"/>
  <c r="T133" i="11"/>
  <c r="R133" i="11"/>
  <c r="P133" i="11"/>
  <c r="BI128" i="11"/>
  <c r="BH128" i="11"/>
  <c r="BG128" i="11"/>
  <c r="BF128" i="11"/>
  <c r="T128" i="11"/>
  <c r="R128" i="11"/>
  <c r="P128" i="11"/>
  <c r="BI126" i="11"/>
  <c r="BH126" i="11"/>
  <c r="BG126" i="11"/>
  <c r="BF126" i="11"/>
  <c r="T126" i="11"/>
  <c r="R126" i="11"/>
  <c r="P126" i="11"/>
  <c r="J121" i="11"/>
  <c r="J120" i="11"/>
  <c r="F120" i="11"/>
  <c r="F118" i="11"/>
  <c r="E116" i="11"/>
  <c r="J94" i="11"/>
  <c r="J93" i="11"/>
  <c r="F93" i="11"/>
  <c r="F91" i="11"/>
  <c r="E89" i="11"/>
  <c r="J20" i="11"/>
  <c r="E20" i="11"/>
  <c r="F94" i="11" s="1"/>
  <c r="J19" i="11"/>
  <c r="J14" i="11"/>
  <c r="J118" i="11" s="1"/>
  <c r="E7" i="11"/>
  <c r="E85" i="11" s="1"/>
  <c r="J39" i="10"/>
  <c r="J38" i="10"/>
  <c r="AY106" i="1"/>
  <c r="J37" i="10"/>
  <c r="AX106" i="1"/>
  <c r="BI141" i="10"/>
  <c r="BH141" i="10"/>
  <c r="BG141" i="10"/>
  <c r="BF141" i="10"/>
  <c r="T141" i="10"/>
  <c r="R141" i="10"/>
  <c r="P141" i="10"/>
  <c r="BI138" i="10"/>
  <c r="BH138" i="10"/>
  <c r="BG138" i="10"/>
  <c r="BF138" i="10"/>
  <c r="T138" i="10"/>
  <c r="R138" i="10"/>
  <c r="P138" i="10"/>
  <c r="BI135" i="10"/>
  <c r="BH135" i="10"/>
  <c r="BG135" i="10"/>
  <c r="BF135" i="10"/>
  <c r="T135" i="10"/>
  <c r="R135" i="10"/>
  <c r="P135" i="10"/>
  <c r="BI132" i="10"/>
  <c r="BH132" i="10"/>
  <c r="BG132" i="10"/>
  <c r="BF132" i="10"/>
  <c r="T132" i="10"/>
  <c r="R132" i="10"/>
  <c r="P132" i="10"/>
  <c r="BI129" i="10"/>
  <c r="BH129" i="10"/>
  <c r="BG129" i="10"/>
  <c r="BF129" i="10"/>
  <c r="T129" i="10"/>
  <c r="R129" i="10"/>
  <c r="P129" i="10"/>
  <c r="BI126" i="10"/>
  <c r="BH126" i="10"/>
  <c r="BG126" i="10"/>
  <c r="BF126" i="10"/>
  <c r="T126" i="10"/>
  <c r="R126" i="10"/>
  <c r="P126" i="10"/>
  <c r="BI123" i="10"/>
  <c r="BH123" i="10"/>
  <c r="BG123" i="10"/>
  <c r="BF123" i="10"/>
  <c r="T123" i="10"/>
  <c r="R123" i="10"/>
  <c r="P123" i="10"/>
  <c r="J118" i="10"/>
  <c r="J117" i="10"/>
  <c r="F117" i="10"/>
  <c r="F115" i="10"/>
  <c r="E113" i="10"/>
  <c r="J94" i="10"/>
  <c r="J93" i="10"/>
  <c r="F93" i="10"/>
  <c r="F91" i="10"/>
  <c r="E89" i="10"/>
  <c r="J20" i="10"/>
  <c r="E20" i="10"/>
  <c r="F118" i="10" s="1"/>
  <c r="J19" i="10"/>
  <c r="J14" i="10"/>
  <c r="J115" i="10" s="1"/>
  <c r="E7" i="10"/>
  <c r="E85" i="10" s="1"/>
  <c r="J37" i="9"/>
  <c r="J36" i="9"/>
  <c r="AY104" i="1"/>
  <c r="J35" i="9"/>
  <c r="AX104" i="1"/>
  <c r="BI168" i="9"/>
  <c r="BH168" i="9"/>
  <c r="BG168" i="9"/>
  <c r="BF168" i="9"/>
  <c r="T168" i="9"/>
  <c r="R168" i="9"/>
  <c r="P168" i="9"/>
  <c r="BI166" i="9"/>
  <c r="BH166" i="9"/>
  <c r="BG166" i="9"/>
  <c r="BF166" i="9"/>
  <c r="T166" i="9"/>
  <c r="R166" i="9"/>
  <c r="P166" i="9"/>
  <c r="BI164" i="9"/>
  <c r="BH164" i="9"/>
  <c r="BG164" i="9"/>
  <c r="BF164" i="9"/>
  <c r="T164" i="9"/>
  <c r="R164" i="9"/>
  <c r="P164" i="9"/>
  <c r="BI162" i="9"/>
  <c r="BH162" i="9"/>
  <c r="BG162" i="9"/>
  <c r="BF162" i="9"/>
  <c r="T162" i="9"/>
  <c r="R162" i="9"/>
  <c r="P162" i="9"/>
  <c r="BI160" i="9"/>
  <c r="BH160" i="9"/>
  <c r="BG160" i="9"/>
  <c r="BF160" i="9"/>
  <c r="T160" i="9"/>
  <c r="R160" i="9"/>
  <c r="P160" i="9"/>
  <c r="BI158" i="9"/>
  <c r="BH158" i="9"/>
  <c r="BG158" i="9"/>
  <c r="BF158" i="9"/>
  <c r="T158" i="9"/>
  <c r="R158" i="9"/>
  <c r="P158" i="9"/>
  <c r="BI155" i="9"/>
  <c r="BH155" i="9"/>
  <c r="BG155" i="9"/>
  <c r="BF155" i="9"/>
  <c r="T155" i="9"/>
  <c r="R155" i="9"/>
  <c r="P155" i="9"/>
  <c r="BI153" i="9"/>
  <c r="BH153" i="9"/>
  <c r="BG153" i="9"/>
  <c r="BF153" i="9"/>
  <c r="T153" i="9"/>
  <c r="R153" i="9"/>
  <c r="P153" i="9"/>
  <c r="BI151" i="9"/>
  <c r="BH151" i="9"/>
  <c r="BG151" i="9"/>
  <c r="BF151" i="9"/>
  <c r="T151" i="9"/>
  <c r="R151" i="9"/>
  <c r="P151" i="9"/>
  <c r="BI149" i="9"/>
  <c r="BH149" i="9"/>
  <c r="BG149" i="9"/>
  <c r="BF149" i="9"/>
  <c r="T149" i="9"/>
  <c r="R149" i="9"/>
  <c r="P149" i="9"/>
  <c r="BI147" i="9"/>
  <c r="BH147" i="9"/>
  <c r="BG147" i="9"/>
  <c r="BF147" i="9"/>
  <c r="T147" i="9"/>
  <c r="R147" i="9"/>
  <c r="P147" i="9"/>
  <c r="BI144" i="9"/>
  <c r="BH144" i="9"/>
  <c r="BG144" i="9"/>
  <c r="BF144" i="9"/>
  <c r="T144" i="9"/>
  <c r="R144" i="9"/>
  <c r="P144" i="9"/>
  <c r="BI141" i="9"/>
  <c r="BH141" i="9"/>
  <c r="BG141" i="9"/>
  <c r="BF141" i="9"/>
  <c r="T141" i="9"/>
  <c r="R141" i="9"/>
  <c r="P141" i="9"/>
  <c r="BI138" i="9"/>
  <c r="BH138" i="9"/>
  <c r="BG138" i="9"/>
  <c r="BF138" i="9"/>
  <c r="T138" i="9"/>
  <c r="R138" i="9"/>
  <c r="P138" i="9"/>
  <c r="BI135" i="9"/>
  <c r="BH135" i="9"/>
  <c r="BG135" i="9"/>
  <c r="BF135" i="9"/>
  <c r="T135" i="9"/>
  <c r="R135" i="9"/>
  <c r="P135" i="9"/>
  <c r="BI132" i="9"/>
  <c r="BH132" i="9"/>
  <c r="BG132" i="9"/>
  <c r="BF132" i="9"/>
  <c r="T132" i="9"/>
  <c r="R132" i="9"/>
  <c r="P132" i="9"/>
  <c r="BI129" i="9"/>
  <c r="BH129" i="9"/>
  <c r="BG129" i="9"/>
  <c r="BF129" i="9"/>
  <c r="T129" i="9"/>
  <c r="R129" i="9"/>
  <c r="P129" i="9"/>
  <c r="BI126" i="9"/>
  <c r="BH126" i="9"/>
  <c r="BG126" i="9"/>
  <c r="BF126" i="9"/>
  <c r="T126" i="9"/>
  <c r="R126" i="9"/>
  <c r="P126" i="9"/>
  <c r="BI123" i="9"/>
  <c r="BH123" i="9"/>
  <c r="BG123" i="9"/>
  <c r="BF123" i="9"/>
  <c r="T123" i="9"/>
  <c r="R123" i="9"/>
  <c r="P123" i="9"/>
  <c r="BI120" i="9"/>
  <c r="BH120" i="9"/>
  <c r="BG120" i="9"/>
  <c r="BF120" i="9"/>
  <c r="T120" i="9"/>
  <c r="R120" i="9"/>
  <c r="P120" i="9"/>
  <c r="J115" i="9"/>
  <c r="J114" i="9"/>
  <c r="F114" i="9"/>
  <c r="F112" i="9"/>
  <c r="E110" i="9"/>
  <c r="J92" i="9"/>
  <c r="J91" i="9"/>
  <c r="F91" i="9"/>
  <c r="F89" i="9"/>
  <c r="E87" i="9"/>
  <c r="J18" i="9"/>
  <c r="E18" i="9"/>
  <c r="F92" i="9"/>
  <c r="J17" i="9"/>
  <c r="J12" i="9"/>
  <c r="J112" i="9"/>
  <c r="E7" i="9"/>
  <c r="E85" i="9" s="1"/>
  <c r="J154" i="8"/>
  <c r="J39" i="8"/>
  <c r="J38" i="8"/>
  <c r="AY103" i="1" s="1"/>
  <c r="J37" i="8"/>
  <c r="AX103" i="1"/>
  <c r="BI173" i="8"/>
  <c r="BH173" i="8"/>
  <c r="BG173" i="8"/>
  <c r="BF173" i="8"/>
  <c r="T173" i="8"/>
  <c r="T172" i="8" s="1"/>
  <c r="R173" i="8"/>
  <c r="R172" i="8"/>
  <c r="P173" i="8"/>
  <c r="P172" i="8" s="1"/>
  <c r="BI170" i="8"/>
  <c r="BH170" i="8"/>
  <c r="BG170" i="8"/>
  <c r="BF170" i="8"/>
  <c r="T170" i="8"/>
  <c r="R170" i="8"/>
  <c r="P170" i="8"/>
  <c r="BI168" i="8"/>
  <c r="BH168" i="8"/>
  <c r="BG168" i="8"/>
  <c r="BF168" i="8"/>
  <c r="T168" i="8"/>
  <c r="R168" i="8"/>
  <c r="P168" i="8"/>
  <c r="BI163" i="8"/>
  <c r="BH163" i="8"/>
  <c r="BG163" i="8"/>
  <c r="BF163" i="8"/>
  <c r="T163" i="8"/>
  <c r="R163" i="8"/>
  <c r="P163" i="8"/>
  <c r="BI161" i="8"/>
  <c r="BH161" i="8"/>
  <c r="BG161" i="8"/>
  <c r="BF161" i="8"/>
  <c r="T161" i="8"/>
  <c r="R161" i="8"/>
  <c r="P161" i="8"/>
  <c r="BI159" i="8"/>
  <c r="BH159" i="8"/>
  <c r="BG159" i="8"/>
  <c r="BF159" i="8"/>
  <c r="T159" i="8"/>
  <c r="R159" i="8"/>
  <c r="P159" i="8"/>
  <c r="BI156" i="8"/>
  <c r="BH156" i="8"/>
  <c r="BG156" i="8"/>
  <c r="BF156" i="8"/>
  <c r="T156" i="8"/>
  <c r="T155" i="8" s="1"/>
  <c r="R156" i="8"/>
  <c r="R155" i="8"/>
  <c r="P156" i="8"/>
  <c r="P155" i="8"/>
  <c r="J101" i="8"/>
  <c r="BI150" i="8"/>
  <c r="BH150" i="8"/>
  <c r="BG150" i="8"/>
  <c r="BF150" i="8"/>
  <c r="T150" i="8"/>
  <c r="R150" i="8"/>
  <c r="P150" i="8"/>
  <c r="BI146" i="8"/>
  <c r="BH146" i="8"/>
  <c r="BG146" i="8"/>
  <c r="BF146" i="8"/>
  <c r="T146" i="8"/>
  <c r="R146" i="8"/>
  <c r="P146" i="8"/>
  <c r="BI142" i="8"/>
  <c r="BH142" i="8"/>
  <c r="BG142" i="8"/>
  <c r="BF142" i="8"/>
  <c r="T142" i="8"/>
  <c r="R142" i="8"/>
  <c r="P142" i="8"/>
  <c r="BI138" i="8"/>
  <c r="BH138" i="8"/>
  <c r="BG138" i="8"/>
  <c r="BF138" i="8"/>
  <c r="T138" i="8"/>
  <c r="R138" i="8"/>
  <c r="P138" i="8"/>
  <c r="BI134" i="8"/>
  <c r="BH134" i="8"/>
  <c r="BG134" i="8"/>
  <c r="BF134" i="8"/>
  <c r="T134" i="8"/>
  <c r="R134" i="8"/>
  <c r="P134" i="8"/>
  <c r="BI130" i="8"/>
  <c r="BH130" i="8"/>
  <c r="BG130" i="8"/>
  <c r="BF130" i="8"/>
  <c r="T130" i="8"/>
  <c r="R130" i="8"/>
  <c r="P130" i="8"/>
  <c r="J124" i="8"/>
  <c r="J123" i="8"/>
  <c r="F123" i="8"/>
  <c r="F121" i="8"/>
  <c r="E119" i="8"/>
  <c r="J94" i="8"/>
  <c r="J93" i="8"/>
  <c r="F93" i="8"/>
  <c r="F91" i="8"/>
  <c r="E89" i="8"/>
  <c r="J20" i="8"/>
  <c r="E20" i="8"/>
  <c r="F124" i="8"/>
  <c r="J19" i="8"/>
  <c r="J14" i="8"/>
  <c r="J91" i="8" s="1"/>
  <c r="E7" i="8"/>
  <c r="E115" i="8"/>
  <c r="J39" i="7"/>
  <c r="J38" i="7"/>
  <c r="AY102" i="1"/>
  <c r="J37" i="7"/>
  <c r="AX102" i="1"/>
  <c r="BI201" i="7"/>
  <c r="BH201" i="7"/>
  <c r="BG201" i="7"/>
  <c r="BF201" i="7"/>
  <c r="T201" i="7"/>
  <c r="R201" i="7"/>
  <c r="P201" i="7"/>
  <c r="BI199" i="7"/>
  <c r="BH199" i="7"/>
  <c r="BG199" i="7"/>
  <c r="BF199" i="7"/>
  <c r="T199" i="7"/>
  <c r="R199" i="7"/>
  <c r="P199" i="7"/>
  <c r="BI196" i="7"/>
  <c r="BH196" i="7"/>
  <c r="BG196" i="7"/>
  <c r="BF196" i="7"/>
  <c r="T196" i="7"/>
  <c r="R196" i="7"/>
  <c r="P196" i="7"/>
  <c r="BI193" i="7"/>
  <c r="BH193" i="7"/>
  <c r="BG193" i="7"/>
  <c r="BF193" i="7"/>
  <c r="T193" i="7"/>
  <c r="R193" i="7"/>
  <c r="P193" i="7"/>
  <c r="BI191" i="7"/>
  <c r="BH191" i="7"/>
  <c r="BG191" i="7"/>
  <c r="BF191" i="7"/>
  <c r="T191" i="7"/>
  <c r="R191" i="7"/>
  <c r="P191" i="7"/>
  <c r="BI189" i="7"/>
  <c r="BH189" i="7"/>
  <c r="BG189" i="7"/>
  <c r="BF189" i="7"/>
  <c r="T189" i="7"/>
  <c r="R189" i="7"/>
  <c r="P189" i="7"/>
  <c r="BI187" i="7"/>
  <c r="BH187" i="7"/>
  <c r="BG187" i="7"/>
  <c r="BF187" i="7"/>
  <c r="T187" i="7"/>
  <c r="R187" i="7"/>
  <c r="P187" i="7"/>
  <c r="BI185" i="7"/>
  <c r="BH185" i="7"/>
  <c r="BG185" i="7"/>
  <c r="BF185" i="7"/>
  <c r="T185" i="7"/>
  <c r="R185" i="7"/>
  <c r="P185" i="7"/>
  <c r="BI183" i="7"/>
  <c r="BH183" i="7"/>
  <c r="BG183" i="7"/>
  <c r="BF183" i="7"/>
  <c r="T183" i="7"/>
  <c r="R183" i="7"/>
  <c r="P183" i="7"/>
  <c r="BI181" i="7"/>
  <c r="BH181" i="7"/>
  <c r="BG181" i="7"/>
  <c r="BF181" i="7"/>
  <c r="T181" i="7"/>
  <c r="R181" i="7"/>
  <c r="P181" i="7"/>
  <c r="BI179" i="7"/>
  <c r="BH179" i="7"/>
  <c r="BG179" i="7"/>
  <c r="BF179" i="7"/>
  <c r="T179" i="7"/>
  <c r="R179" i="7"/>
  <c r="P179" i="7"/>
  <c r="BI177" i="7"/>
  <c r="BH177" i="7"/>
  <c r="BG177" i="7"/>
  <c r="BF177" i="7"/>
  <c r="T177" i="7"/>
  <c r="R177" i="7"/>
  <c r="P177" i="7"/>
  <c r="BI174" i="7"/>
  <c r="BH174" i="7"/>
  <c r="BG174" i="7"/>
  <c r="BF174" i="7"/>
  <c r="T174" i="7"/>
  <c r="R174" i="7"/>
  <c r="P174" i="7"/>
  <c r="BI169" i="7"/>
  <c r="BH169" i="7"/>
  <c r="BG169" i="7"/>
  <c r="BF169" i="7"/>
  <c r="T169" i="7"/>
  <c r="R169" i="7"/>
  <c r="P169" i="7"/>
  <c r="BI167" i="7"/>
  <c r="BH167" i="7"/>
  <c r="BG167" i="7"/>
  <c r="BF167" i="7"/>
  <c r="T167" i="7"/>
  <c r="R167" i="7"/>
  <c r="P167" i="7"/>
  <c r="BI165" i="7"/>
  <c r="BH165" i="7"/>
  <c r="BG165" i="7"/>
  <c r="BF165" i="7"/>
  <c r="T165" i="7"/>
  <c r="R165" i="7"/>
  <c r="P165" i="7"/>
  <c r="BI163" i="7"/>
  <c r="BH163" i="7"/>
  <c r="BG163" i="7"/>
  <c r="BF163" i="7"/>
  <c r="T163" i="7"/>
  <c r="R163" i="7"/>
  <c r="P163" i="7"/>
  <c r="BI160" i="7"/>
  <c r="BH160" i="7"/>
  <c r="BG160" i="7"/>
  <c r="BF160" i="7"/>
  <c r="T160" i="7"/>
  <c r="R160" i="7"/>
  <c r="P160" i="7"/>
  <c r="BI157" i="7"/>
  <c r="BH157" i="7"/>
  <c r="BG157" i="7"/>
  <c r="BF157" i="7"/>
  <c r="T157" i="7"/>
  <c r="R157" i="7"/>
  <c r="P157" i="7"/>
  <c r="BI155" i="7"/>
  <c r="BH155" i="7"/>
  <c r="BG155" i="7"/>
  <c r="BF155" i="7"/>
  <c r="T155" i="7"/>
  <c r="R155" i="7"/>
  <c r="P155" i="7"/>
  <c r="BI153" i="7"/>
  <c r="BH153" i="7"/>
  <c r="BG153" i="7"/>
  <c r="BF153" i="7"/>
  <c r="T153" i="7"/>
  <c r="R153" i="7"/>
  <c r="P153" i="7"/>
  <c r="BI150" i="7"/>
  <c r="BH150" i="7"/>
  <c r="BG150" i="7"/>
  <c r="BF150" i="7"/>
  <c r="T150" i="7"/>
  <c r="R150" i="7"/>
  <c r="P150" i="7"/>
  <c r="BI148" i="7"/>
  <c r="BH148" i="7"/>
  <c r="BG148" i="7"/>
  <c r="BF148" i="7"/>
  <c r="T148" i="7"/>
  <c r="R148" i="7"/>
  <c r="P148" i="7"/>
  <c r="BI146" i="7"/>
  <c r="BH146" i="7"/>
  <c r="BG146" i="7"/>
  <c r="BF146" i="7"/>
  <c r="T146" i="7"/>
  <c r="R146" i="7"/>
  <c r="P146" i="7"/>
  <c r="BI144" i="7"/>
  <c r="BH144" i="7"/>
  <c r="BG144" i="7"/>
  <c r="BF144" i="7"/>
  <c r="T144" i="7"/>
  <c r="R144" i="7"/>
  <c r="P144" i="7"/>
  <c r="BI142" i="7"/>
  <c r="BH142" i="7"/>
  <c r="BG142" i="7"/>
  <c r="BF142" i="7"/>
  <c r="T142" i="7"/>
  <c r="R142" i="7"/>
  <c r="P142" i="7"/>
  <c r="BI140" i="7"/>
  <c r="BH140" i="7"/>
  <c r="BG140" i="7"/>
  <c r="BF140" i="7"/>
  <c r="T140" i="7"/>
  <c r="R140" i="7"/>
  <c r="P140" i="7"/>
  <c r="BI138" i="7"/>
  <c r="BH138" i="7"/>
  <c r="BG138" i="7"/>
  <c r="BF138" i="7"/>
  <c r="T138" i="7"/>
  <c r="R138" i="7"/>
  <c r="P138" i="7"/>
  <c r="BI136" i="7"/>
  <c r="BH136" i="7"/>
  <c r="BG136" i="7"/>
  <c r="BF136" i="7"/>
  <c r="T136" i="7"/>
  <c r="R136" i="7"/>
  <c r="P136" i="7"/>
  <c r="BI134" i="7"/>
  <c r="BH134" i="7"/>
  <c r="BG134" i="7"/>
  <c r="BF134" i="7"/>
  <c r="T134" i="7"/>
  <c r="R134" i="7"/>
  <c r="P134" i="7"/>
  <c r="BI132" i="7"/>
  <c r="BH132" i="7"/>
  <c r="BG132" i="7"/>
  <c r="BF132" i="7"/>
  <c r="T132" i="7"/>
  <c r="R132" i="7"/>
  <c r="P132" i="7"/>
  <c r="BI130" i="7"/>
  <c r="BH130" i="7"/>
  <c r="BG130" i="7"/>
  <c r="BF130" i="7"/>
  <c r="T130" i="7"/>
  <c r="R130" i="7"/>
  <c r="P130" i="7"/>
  <c r="BI128" i="7"/>
  <c r="BH128" i="7"/>
  <c r="BG128" i="7"/>
  <c r="BF128" i="7"/>
  <c r="T128" i="7"/>
  <c r="R128" i="7"/>
  <c r="P128" i="7"/>
  <c r="BI126" i="7"/>
  <c r="BH126" i="7"/>
  <c r="BG126" i="7"/>
  <c r="BF126" i="7"/>
  <c r="T126" i="7"/>
  <c r="R126" i="7"/>
  <c r="P126" i="7"/>
  <c r="J120" i="7"/>
  <c r="J119" i="7"/>
  <c r="F119" i="7"/>
  <c r="F117" i="7"/>
  <c r="E115" i="7"/>
  <c r="J94" i="7"/>
  <c r="J93" i="7"/>
  <c r="F93" i="7"/>
  <c r="F91" i="7"/>
  <c r="E89" i="7"/>
  <c r="J20" i="7"/>
  <c r="E20" i="7"/>
  <c r="F94" i="7" s="1"/>
  <c r="J19" i="7"/>
  <c r="J14" i="7"/>
  <c r="J91" i="7" s="1"/>
  <c r="E7" i="7"/>
  <c r="E85" i="7" s="1"/>
  <c r="J39" i="6"/>
  <c r="J38" i="6"/>
  <c r="AY100" i="1"/>
  <c r="J37" i="6"/>
  <c r="AX100" i="1"/>
  <c r="BI185" i="6"/>
  <c r="BH185" i="6"/>
  <c r="BG185" i="6"/>
  <c r="BF185" i="6"/>
  <c r="T185" i="6"/>
  <c r="R185" i="6"/>
  <c r="P185" i="6"/>
  <c r="BI182" i="6"/>
  <c r="BH182" i="6"/>
  <c r="BG182" i="6"/>
  <c r="BF182" i="6"/>
  <c r="T182" i="6"/>
  <c r="R182" i="6"/>
  <c r="P182" i="6"/>
  <c r="BI178" i="6"/>
  <c r="BH178" i="6"/>
  <c r="BG178" i="6"/>
  <c r="BF178" i="6"/>
  <c r="T178" i="6"/>
  <c r="R178" i="6"/>
  <c r="P178" i="6"/>
  <c r="BI172" i="6"/>
  <c r="BH172" i="6"/>
  <c r="BG172" i="6"/>
  <c r="BF172" i="6"/>
  <c r="T172" i="6"/>
  <c r="R172" i="6"/>
  <c r="P172" i="6"/>
  <c r="BI169" i="6"/>
  <c r="BH169" i="6"/>
  <c r="BG169" i="6"/>
  <c r="BF169" i="6"/>
  <c r="T169" i="6"/>
  <c r="R169" i="6"/>
  <c r="P169" i="6"/>
  <c r="BI167" i="6"/>
  <c r="BH167" i="6"/>
  <c r="BG167" i="6"/>
  <c r="BF167" i="6"/>
  <c r="T167" i="6"/>
  <c r="R167" i="6"/>
  <c r="P167" i="6"/>
  <c r="BI165" i="6"/>
  <c r="BH165" i="6"/>
  <c r="BG165" i="6"/>
  <c r="BF165" i="6"/>
  <c r="T165" i="6"/>
  <c r="R165" i="6"/>
  <c r="P165" i="6"/>
  <c r="BI162" i="6"/>
  <c r="BH162" i="6"/>
  <c r="BG162" i="6"/>
  <c r="BF162" i="6"/>
  <c r="T162" i="6"/>
  <c r="R162" i="6"/>
  <c r="P162" i="6"/>
  <c r="BI159" i="6"/>
  <c r="BH159" i="6"/>
  <c r="BG159" i="6"/>
  <c r="BF159" i="6"/>
  <c r="T159" i="6"/>
  <c r="R159" i="6"/>
  <c r="P159" i="6"/>
  <c r="BI155" i="6"/>
  <c r="BH155" i="6"/>
  <c r="BG155" i="6"/>
  <c r="BF155" i="6"/>
  <c r="T155" i="6"/>
  <c r="R155" i="6"/>
  <c r="P155" i="6"/>
  <c r="BI152" i="6"/>
  <c r="BH152" i="6"/>
  <c r="BG152" i="6"/>
  <c r="BF152" i="6"/>
  <c r="T152" i="6"/>
  <c r="R152" i="6"/>
  <c r="P152" i="6"/>
  <c r="BI150" i="6"/>
  <c r="BH150" i="6"/>
  <c r="BG150" i="6"/>
  <c r="BF150" i="6"/>
  <c r="T150" i="6"/>
  <c r="R150" i="6"/>
  <c r="P150" i="6"/>
  <c r="BI148" i="6"/>
  <c r="BH148" i="6"/>
  <c r="BG148" i="6"/>
  <c r="BF148" i="6"/>
  <c r="T148" i="6"/>
  <c r="R148" i="6"/>
  <c r="P148" i="6"/>
  <c r="BI145" i="6"/>
  <c r="BH145" i="6"/>
  <c r="BG145" i="6"/>
  <c r="BF145" i="6"/>
  <c r="T145" i="6"/>
  <c r="R145" i="6"/>
  <c r="P145" i="6"/>
  <c r="BI142" i="6"/>
  <c r="BH142" i="6"/>
  <c r="BG142" i="6"/>
  <c r="BF142" i="6"/>
  <c r="T142" i="6"/>
  <c r="R142" i="6"/>
  <c r="P142" i="6"/>
  <c r="BI140" i="6"/>
  <c r="BH140" i="6"/>
  <c r="BG140" i="6"/>
  <c r="BF140" i="6"/>
  <c r="T140" i="6"/>
  <c r="R140" i="6"/>
  <c r="P140" i="6"/>
  <c r="BI137" i="6"/>
  <c r="BH137" i="6"/>
  <c r="BG137" i="6"/>
  <c r="BF137" i="6"/>
  <c r="T137" i="6"/>
  <c r="R137" i="6"/>
  <c r="P137" i="6"/>
  <c r="BI134" i="6"/>
  <c r="BH134" i="6"/>
  <c r="BG134" i="6"/>
  <c r="BF134" i="6"/>
  <c r="T134" i="6"/>
  <c r="R134" i="6"/>
  <c r="P134" i="6"/>
  <c r="BI131" i="6"/>
  <c r="BH131" i="6"/>
  <c r="BG131" i="6"/>
  <c r="BF131" i="6"/>
  <c r="T131" i="6"/>
  <c r="R131" i="6"/>
  <c r="P131" i="6"/>
  <c r="BI128" i="6"/>
  <c r="BH128" i="6"/>
  <c r="BG128" i="6"/>
  <c r="BF128" i="6"/>
  <c r="T128" i="6"/>
  <c r="R128" i="6"/>
  <c r="P128" i="6"/>
  <c r="BI126" i="6"/>
  <c r="BH126" i="6"/>
  <c r="BG126" i="6"/>
  <c r="BF126" i="6"/>
  <c r="T126" i="6"/>
  <c r="R126" i="6"/>
  <c r="P126" i="6"/>
  <c r="J120" i="6"/>
  <c r="J119" i="6"/>
  <c r="F119" i="6"/>
  <c r="F117" i="6"/>
  <c r="E115" i="6"/>
  <c r="J94" i="6"/>
  <c r="J93" i="6"/>
  <c r="F93" i="6"/>
  <c r="F91" i="6"/>
  <c r="E89" i="6"/>
  <c r="J20" i="6"/>
  <c r="E20" i="6"/>
  <c r="F120" i="6" s="1"/>
  <c r="J19" i="6"/>
  <c r="J14" i="6"/>
  <c r="J117" i="6"/>
  <c r="E7" i="6"/>
  <c r="E111" i="6" s="1"/>
  <c r="J39" i="5"/>
  <c r="J38" i="5"/>
  <c r="AY99" i="1" s="1"/>
  <c r="J37" i="5"/>
  <c r="AX99" i="1"/>
  <c r="BI255" i="5"/>
  <c r="BH255" i="5"/>
  <c r="BG255" i="5"/>
  <c r="BF255" i="5"/>
  <c r="T255" i="5"/>
  <c r="R255" i="5"/>
  <c r="P255" i="5"/>
  <c r="BI251" i="5"/>
  <c r="BH251" i="5"/>
  <c r="BG251" i="5"/>
  <c r="BF251" i="5"/>
  <c r="T251" i="5"/>
  <c r="R251" i="5"/>
  <c r="P251" i="5"/>
  <c r="BI248" i="5"/>
  <c r="BH248" i="5"/>
  <c r="BG248" i="5"/>
  <c r="BF248" i="5"/>
  <c r="T248" i="5"/>
  <c r="R248" i="5"/>
  <c r="P248" i="5"/>
  <c r="BI245" i="5"/>
  <c r="BH245" i="5"/>
  <c r="BG245" i="5"/>
  <c r="BF245" i="5"/>
  <c r="T245" i="5"/>
  <c r="R245" i="5"/>
  <c r="P245" i="5"/>
  <c r="BI241" i="5"/>
  <c r="BH241" i="5"/>
  <c r="BG241" i="5"/>
  <c r="BF241" i="5"/>
  <c r="T241" i="5"/>
  <c r="R241" i="5"/>
  <c r="P241" i="5"/>
  <c r="BI238" i="5"/>
  <c r="BH238" i="5"/>
  <c r="BG238" i="5"/>
  <c r="BF238" i="5"/>
  <c r="T238" i="5"/>
  <c r="R238" i="5"/>
  <c r="P238" i="5"/>
  <c r="BI235" i="5"/>
  <c r="BH235" i="5"/>
  <c r="BG235" i="5"/>
  <c r="BF235" i="5"/>
  <c r="T235" i="5"/>
  <c r="R235" i="5"/>
  <c r="P235" i="5"/>
  <c r="BI232" i="5"/>
  <c r="BH232" i="5"/>
  <c r="BG232" i="5"/>
  <c r="BF232" i="5"/>
  <c r="T232" i="5"/>
  <c r="R232" i="5"/>
  <c r="P232" i="5"/>
  <c r="BI229" i="5"/>
  <c r="BH229" i="5"/>
  <c r="BG229" i="5"/>
  <c r="BF229" i="5"/>
  <c r="T229" i="5"/>
  <c r="R229" i="5"/>
  <c r="P229" i="5"/>
  <c r="BI226" i="5"/>
  <c r="BH226" i="5"/>
  <c r="BG226" i="5"/>
  <c r="BF226" i="5"/>
  <c r="T226" i="5"/>
  <c r="R226" i="5"/>
  <c r="P226" i="5"/>
  <c r="BI223" i="5"/>
  <c r="BH223" i="5"/>
  <c r="BG223" i="5"/>
  <c r="BF223" i="5"/>
  <c r="T223" i="5"/>
  <c r="R223" i="5"/>
  <c r="P223" i="5"/>
  <c r="BI220" i="5"/>
  <c r="BH220" i="5"/>
  <c r="BG220" i="5"/>
  <c r="BF220" i="5"/>
  <c r="T220" i="5"/>
  <c r="R220" i="5"/>
  <c r="P220" i="5"/>
  <c r="BI218" i="5"/>
  <c r="BH218" i="5"/>
  <c r="BG218" i="5"/>
  <c r="BF218" i="5"/>
  <c r="T218" i="5"/>
  <c r="R218" i="5"/>
  <c r="P218" i="5"/>
  <c r="BI215" i="5"/>
  <c r="BH215" i="5"/>
  <c r="BG215" i="5"/>
  <c r="BF215" i="5"/>
  <c r="T215" i="5"/>
  <c r="R215" i="5"/>
  <c r="P215" i="5"/>
  <c r="BI212" i="5"/>
  <c r="BH212" i="5"/>
  <c r="BG212" i="5"/>
  <c r="BF212" i="5"/>
  <c r="T212" i="5"/>
  <c r="R212" i="5"/>
  <c r="P212" i="5"/>
  <c r="BI209" i="5"/>
  <c r="BH209" i="5"/>
  <c r="BG209" i="5"/>
  <c r="BF209" i="5"/>
  <c r="T209" i="5"/>
  <c r="R209" i="5"/>
  <c r="P209" i="5"/>
  <c r="BI206" i="5"/>
  <c r="BH206" i="5"/>
  <c r="BG206" i="5"/>
  <c r="BF206" i="5"/>
  <c r="T206" i="5"/>
  <c r="R206" i="5"/>
  <c r="P206" i="5"/>
  <c r="BI204" i="5"/>
  <c r="BH204" i="5"/>
  <c r="BG204" i="5"/>
  <c r="BF204" i="5"/>
  <c r="T204" i="5"/>
  <c r="R204" i="5"/>
  <c r="P204" i="5"/>
  <c r="BI202" i="5"/>
  <c r="BH202" i="5"/>
  <c r="BG202" i="5"/>
  <c r="BF202" i="5"/>
  <c r="T202" i="5"/>
  <c r="R202" i="5"/>
  <c r="P202" i="5"/>
  <c r="BI199" i="5"/>
  <c r="BH199" i="5"/>
  <c r="BG199" i="5"/>
  <c r="BF199" i="5"/>
  <c r="T199" i="5"/>
  <c r="R199" i="5"/>
  <c r="P199" i="5"/>
  <c r="BI196" i="5"/>
  <c r="BH196" i="5"/>
  <c r="BG196" i="5"/>
  <c r="BF196" i="5"/>
  <c r="T196" i="5"/>
  <c r="R196" i="5"/>
  <c r="P196" i="5"/>
  <c r="BI193" i="5"/>
  <c r="BH193" i="5"/>
  <c r="BG193" i="5"/>
  <c r="BF193" i="5"/>
  <c r="T193" i="5"/>
  <c r="R193" i="5"/>
  <c r="P193" i="5"/>
  <c r="BI190" i="5"/>
  <c r="BH190" i="5"/>
  <c r="BG190" i="5"/>
  <c r="BF190" i="5"/>
  <c r="T190" i="5"/>
  <c r="R190" i="5"/>
  <c r="P190" i="5"/>
  <c r="BI187" i="5"/>
  <c r="BH187" i="5"/>
  <c r="BG187" i="5"/>
  <c r="BF187" i="5"/>
  <c r="T187" i="5"/>
  <c r="R187" i="5"/>
  <c r="P187" i="5"/>
  <c r="BI185" i="5"/>
  <c r="BH185" i="5"/>
  <c r="BG185" i="5"/>
  <c r="BF185" i="5"/>
  <c r="T185" i="5"/>
  <c r="R185" i="5"/>
  <c r="P185" i="5"/>
  <c r="BI182" i="5"/>
  <c r="BH182" i="5"/>
  <c r="BG182" i="5"/>
  <c r="BF182" i="5"/>
  <c r="T182" i="5"/>
  <c r="R182" i="5"/>
  <c r="P182" i="5"/>
  <c r="BI179" i="5"/>
  <c r="BH179" i="5"/>
  <c r="BG179" i="5"/>
  <c r="BF179" i="5"/>
  <c r="T179" i="5"/>
  <c r="R179" i="5"/>
  <c r="P179" i="5"/>
  <c r="BI177" i="5"/>
  <c r="BH177" i="5"/>
  <c r="BG177" i="5"/>
  <c r="BF177" i="5"/>
  <c r="T177" i="5"/>
  <c r="R177" i="5"/>
  <c r="P177" i="5"/>
  <c r="BI174" i="5"/>
  <c r="BH174" i="5"/>
  <c r="BG174" i="5"/>
  <c r="BF174" i="5"/>
  <c r="T174" i="5"/>
  <c r="R174" i="5"/>
  <c r="P174" i="5"/>
  <c r="BI171" i="5"/>
  <c r="BH171" i="5"/>
  <c r="BG171" i="5"/>
  <c r="BF171" i="5"/>
  <c r="T171" i="5"/>
  <c r="R171" i="5"/>
  <c r="P171" i="5"/>
  <c r="BI168" i="5"/>
  <c r="BH168" i="5"/>
  <c r="BG168" i="5"/>
  <c r="BF168" i="5"/>
  <c r="T168" i="5"/>
  <c r="R168" i="5"/>
  <c r="P168" i="5"/>
  <c r="BI165" i="5"/>
  <c r="BH165" i="5"/>
  <c r="BG165" i="5"/>
  <c r="BF165" i="5"/>
  <c r="T165" i="5"/>
  <c r="R165" i="5"/>
  <c r="P165" i="5"/>
  <c r="BI162" i="5"/>
  <c r="BH162" i="5"/>
  <c r="BG162" i="5"/>
  <c r="BF162" i="5"/>
  <c r="T162" i="5"/>
  <c r="R162" i="5"/>
  <c r="P162" i="5"/>
  <c r="BI160" i="5"/>
  <c r="BH160" i="5"/>
  <c r="BG160" i="5"/>
  <c r="BF160" i="5"/>
  <c r="T160" i="5"/>
  <c r="R160" i="5"/>
  <c r="P160" i="5"/>
  <c r="BI158" i="5"/>
  <c r="BH158" i="5"/>
  <c r="BG158" i="5"/>
  <c r="BF158" i="5"/>
  <c r="T158" i="5"/>
  <c r="R158" i="5"/>
  <c r="P158" i="5"/>
  <c r="BI155" i="5"/>
  <c r="BH155" i="5"/>
  <c r="BG155" i="5"/>
  <c r="BF155" i="5"/>
  <c r="T155" i="5"/>
  <c r="R155" i="5"/>
  <c r="P155" i="5"/>
  <c r="BI153" i="5"/>
  <c r="BH153" i="5"/>
  <c r="BG153" i="5"/>
  <c r="BF153" i="5"/>
  <c r="T153" i="5"/>
  <c r="R153" i="5"/>
  <c r="P153" i="5"/>
  <c r="BI151" i="5"/>
  <c r="BH151" i="5"/>
  <c r="BG151" i="5"/>
  <c r="BF151" i="5"/>
  <c r="T151" i="5"/>
  <c r="R151" i="5"/>
  <c r="P151" i="5"/>
  <c r="BI148" i="5"/>
  <c r="BH148" i="5"/>
  <c r="BG148" i="5"/>
  <c r="BF148" i="5"/>
  <c r="T148" i="5"/>
  <c r="R148" i="5"/>
  <c r="P148" i="5"/>
  <c r="BI145" i="5"/>
  <c r="BH145" i="5"/>
  <c r="BG145" i="5"/>
  <c r="BF145" i="5"/>
  <c r="T145" i="5"/>
  <c r="R145" i="5"/>
  <c r="P145" i="5"/>
  <c r="BI142" i="5"/>
  <c r="BH142" i="5"/>
  <c r="BG142" i="5"/>
  <c r="BF142" i="5"/>
  <c r="T142" i="5"/>
  <c r="R142" i="5"/>
  <c r="P142" i="5"/>
  <c r="BI139" i="5"/>
  <c r="BH139" i="5"/>
  <c r="BG139" i="5"/>
  <c r="BF139" i="5"/>
  <c r="T139" i="5"/>
  <c r="R139" i="5"/>
  <c r="P139" i="5"/>
  <c r="BI136" i="5"/>
  <c r="BH136" i="5"/>
  <c r="BG136" i="5"/>
  <c r="BF136" i="5"/>
  <c r="T136" i="5"/>
  <c r="R136" i="5"/>
  <c r="P136" i="5"/>
  <c r="BI134" i="5"/>
  <c r="BH134" i="5"/>
  <c r="BG134" i="5"/>
  <c r="BF134" i="5"/>
  <c r="T134" i="5"/>
  <c r="R134" i="5"/>
  <c r="P134" i="5"/>
  <c r="BI131" i="5"/>
  <c r="BH131" i="5"/>
  <c r="BG131" i="5"/>
  <c r="BF131" i="5"/>
  <c r="T131" i="5"/>
  <c r="R131" i="5"/>
  <c r="P131" i="5"/>
  <c r="BI128" i="5"/>
  <c r="BH128" i="5"/>
  <c r="BG128" i="5"/>
  <c r="BF128" i="5"/>
  <c r="T128" i="5"/>
  <c r="R128" i="5"/>
  <c r="P128" i="5"/>
  <c r="BI126" i="5"/>
  <c r="BH126" i="5"/>
  <c r="BG126" i="5"/>
  <c r="BF126" i="5"/>
  <c r="T126" i="5"/>
  <c r="R126" i="5"/>
  <c r="P126" i="5"/>
  <c r="J120" i="5"/>
  <c r="J119" i="5"/>
  <c r="F119" i="5"/>
  <c r="F117" i="5"/>
  <c r="E115" i="5"/>
  <c r="J94" i="5"/>
  <c r="J93" i="5"/>
  <c r="F93" i="5"/>
  <c r="F91" i="5"/>
  <c r="E89" i="5"/>
  <c r="J20" i="5"/>
  <c r="E20" i="5"/>
  <c r="F120" i="5"/>
  <c r="J19" i="5"/>
  <c r="J14" i="5"/>
  <c r="J117" i="5" s="1"/>
  <c r="E7" i="5"/>
  <c r="E111" i="5" s="1"/>
  <c r="J39" i="4"/>
  <c r="J38" i="4"/>
  <c r="AY98" i="1"/>
  <c r="J37" i="4"/>
  <c r="AX98" i="1"/>
  <c r="BI176" i="4"/>
  <c r="BH176" i="4"/>
  <c r="BG176" i="4"/>
  <c r="BF176" i="4"/>
  <c r="T176" i="4"/>
  <c r="R176" i="4"/>
  <c r="P176" i="4"/>
  <c r="BI173" i="4"/>
  <c r="BH173" i="4"/>
  <c r="BG173" i="4"/>
  <c r="BF173" i="4"/>
  <c r="T173" i="4"/>
  <c r="R173" i="4"/>
  <c r="P173" i="4"/>
  <c r="BI170" i="4"/>
  <c r="BH170" i="4"/>
  <c r="BG170" i="4"/>
  <c r="BF170" i="4"/>
  <c r="T170" i="4"/>
  <c r="R170" i="4"/>
  <c r="P170" i="4"/>
  <c r="BI166" i="4"/>
  <c r="BH166" i="4"/>
  <c r="BG166" i="4"/>
  <c r="BF166" i="4"/>
  <c r="T166" i="4"/>
  <c r="R166" i="4"/>
  <c r="P166" i="4"/>
  <c r="BI163" i="4"/>
  <c r="BH163" i="4"/>
  <c r="BG163" i="4"/>
  <c r="BF163" i="4"/>
  <c r="T163" i="4"/>
  <c r="R163" i="4"/>
  <c r="P163" i="4"/>
  <c r="BI160" i="4"/>
  <c r="BH160" i="4"/>
  <c r="BG160" i="4"/>
  <c r="BF160" i="4"/>
  <c r="T160" i="4"/>
  <c r="R160" i="4"/>
  <c r="P160" i="4"/>
  <c r="BI157" i="4"/>
  <c r="BH157" i="4"/>
  <c r="BG157" i="4"/>
  <c r="BF157" i="4"/>
  <c r="T157" i="4"/>
  <c r="R157" i="4"/>
  <c r="P157" i="4"/>
  <c r="BI154" i="4"/>
  <c r="BH154" i="4"/>
  <c r="BG154" i="4"/>
  <c r="BF154" i="4"/>
  <c r="T154" i="4"/>
  <c r="R154" i="4"/>
  <c r="P154" i="4"/>
  <c r="BI151" i="4"/>
  <c r="BH151" i="4"/>
  <c r="BG151" i="4"/>
  <c r="BF151" i="4"/>
  <c r="T151" i="4"/>
  <c r="R151" i="4"/>
  <c r="P151" i="4"/>
  <c r="BI148" i="4"/>
  <c r="BH148" i="4"/>
  <c r="BG148" i="4"/>
  <c r="BF148" i="4"/>
  <c r="T148" i="4"/>
  <c r="R148" i="4"/>
  <c r="P148" i="4"/>
  <c r="BI146" i="4"/>
  <c r="BH146" i="4"/>
  <c r="BG146" i="4"/>
  <c r="BF146" i="4"/>
  <c r="T146" i="4"/>
  <c r="R146" i="4"/>
  <c r="P146" i="4"/>
  <c r="BI143" i="4"/>
  <c r="BH143" i="4"/>
  <c r="BG143" i="4"/>
  <c r="BF143" i="4"/>
  <c r="T143" i="4"/>
  <c r="R143" i="4"/>
  <c r="P143" i="4"/>
  <c r="BI140" i="4"/>
  <c r="BH140" i="4"/>
  <c r="BG140" i="4"/>
  <c r="BF140" i="4"/>
  <c r="T140" i="4"/>
  <c r="R140" i="4"/>
  <c r="P140" i="4"/>
  <c r="BI137" i="4"/>
  <c r="BH137" i="4"/>
  <c r="BG137" i="4"/>
  <c r="BF137" i="4"/>
  <c r="T137" i="4"/>
  <c r="R137" i="4"/>
  <c r="P137" i="4"/>
  <c r="BI134" i="4"/>
  <c r="BH134" i="4"/>
  <c r="BG134" i="4"/>
  <c r="BF134" i="4"/>
  <c r="T134" i="4"/>
  <c r="R134" i="4"/>
  <c r="P134" i="4"/>
  <c r="BI132" i="4"/>
  <c r="BH132" i="4"/>
  <c r="BG132" i="4"/>
  <c r="BF132" i="4"/>
  <c r="T132" i="4"/>
  <c r="R132" i="4"/>
  <c r="P132" i="4"/>
  <c r="BI129" i="4"/>
  <c r="BH129" i="4"/>
  <c r="BG129" i="4"/>
  <c r="BF129" i="4"/>
  <c r="T129" i="4"/>
  <c r="R129" i="4"/>
  <c r="P129" i="4"/>
  <c r="BI126" i="4"/>
  <c r="BH126" i="4"/>
  <c r="BG126" i="4"/>
  <c r="BF126" i="4"/>
  <c r="T126" i="4"/>
  <c r="R126" i="4"/>
  <c r="P126" i="4"/>
  <c r="J120" i="4"/>
  <c r="J119" i="4"/>
  <c r="F119" i="4"/>
  <c r="F117" i="4"/>
  <c r="E115" i="4"/>
  <c r="J94" i="4"/>
  <c r="J93" i="4"/>
  <c r="F93" i="4"/>
  <c r="F91" i="4"/>
  <c r="E89" i="4"/>
  <c r="J20" i="4"/>
  <c r="E20" i="4"/>
  <c r="F120" i="4" s="1"/>
  <c r="J19" i="4"/>
  <c r="J14" i="4"/>
  <c r="J91" i="4"/>
  <c r="E7" i="4"/>
  <c r="E111" i="4" s="1"/>
  <c r="J39" i="3"/>
  <c r="J38" i="3"/>
  <c r="AY97" i="1"/>
  <c r="J37" i="3"/>
  <c r="AX97" i="1"/>
  <c r="BI283" i="3"/>
  <c r="BH283" i="3"/>
  <c r="BG283" i="3"/>
  <c r="BF283" i="3"/>
  <c r="T283" i="3"/>
  <c r="R283" i="3"/>
  <c r="P283" i="3"/>
  <c r="BI280" i="3"/>
  <c r="BH280" i="3"/>
  <c r="BG280" i="3"/>
  <c r="BF280" i="3"/>
  <c r="T280" i="3"/>
  <c r="R280" i="3"/>
  <c r="P280" i="3"/>
  <c r="BI277" i="3"/>
  <c r="BH277" i="3"/>
  <c r="BG277" i="3"/>
  <c r="BF277" i="3"/>
  <c r="T277" i="3"/>
  <c r="R277" i="3"/>
  <c r="P277" i="3"/>
  <c r="BI274" i="3"/>
  <c r="BH274" i="3"/>
  <c r="BG274" i="3"/>
  <c r="BF274" i="3"/>
  <c r="T274" i="3"/>
  <c r="R274" i="3"/>
  <c r="P274" i="3"/>
  <c r="BI271" i="3"/>
  <c r="BH271" i="3"/>
  <c r="BG271" i="3"/>
  <c r="BF271" i="3"/>
  <c r="T271" i="3"/>
  <c r="R271" i="3"/>
  <c r="P271" i="3"/>
  <c r="BI267" i="3"/>
  <c r="BH267" i="3"/>
  <c r="BG267" i="3"/>
  <c r="BF267" i="3"/>
  <c r="T267" i="3"/>
  <c r="R267" i="3"/>
  <c r="P267" i="3"/>
  <c r="BI264" i="3"/>
  <c r="BH264" i="3"/>
  <c r="BG264" i="3"/>
  <c r="BF264" i="3"/>
  <c r="T264" i="3"/>
  <c r="R264" i="3"/>
  <c r="P264" i="3"/>
  <c r="BI261" i="3"/>
  <c r="BH261" i="3"/>
  <c r="BG261" i="3"/>
  <c r="BF261" i="3"/>
  <c r="T261" i="3"/>
  <c r="R261" i="3"/>
  <c r="P261" i="3"/>
  <c r="BI258" i="3"/>
  <c r="BH258" i="3"/>
  <c r="BG258" i="3"/>
  <c r="BF258" i="3"/>
  <c r="T258" i="3"/>
  <c r="R258" i="3"/>
  <c r="P258" i="3"/>
  <c r="BI256" i="3"/>
  <c r="BH256" i="3"/>
  <c r="BG256" i="3"/>
  <c r="BF256" i="3"/>
  <c r="T256" i="3"/>
  <c r="R256" i="3"/>
  <c r="P256" i="3"/>
  <c r="BI254" i="3"/>
  <c r="BH254" i="3"/>
  <c r="BG254" i="3"/>
  <c r="BF254" i="3"/>
  <c r="T254" i="3"/>
  <c r="R254" i="3"/>
  <c r="P254" i="3"/>
  <c r="BI252" i="3"/>
  <c r="BH252" i="3"/>
  <c r="BG252" i="3"/>
  <c r="BF252" i="3"/>
  <c r="T252" i="3"/>
  <c r="R252" i="3"/>
  <c r="P252" i="3"/>
  <c r="BI249" i="3"/>
  <c r="BH249" i="3"/>
  <c r="BG249" i="3"/>
  <c r="BF249" i="3"/>
  <c r="T249" i="3"/>
  <c r="R249" i="3"/>
  <c r="P249" i="3"/>
  <c r="BI245" i="3"/>
  <c r="BH245" i="3"/>
  <c r="BG245" i="3"/>
  <c r="BF245" i="3"/>
  <c r="T245" i="3"/>
  <c r="R245" i="3"/>
  <c r="P245" i="3"/>
  <c r="BI242" i="3"/>
  <c r="BH242" i="3"/>
  <c r="BG242" i="3"/>
  <c r="BF242" i="3"/>
  <c r="T242" i="3"/>
  <c r="R242" i="3"/>
  <c r="P242" i="3"/>
  <c r="BI240" i="3"/>
  <c r="BH240" i="3"/>
  <c r="BG240" i="3"/>
  <c r="BF240" i="3"/>
  <c r="T240" i="3"/>
  <c r="R240" i="3"/>
  <c r="P240" i="3"/>
  <c r="BI237" i="3"/>
  <c r="BH237" i="3"/>
  <c r="BG237" i="3"/>
  <c r="BF237" i="3"/>
  <c r="T237" i="3"/>
  <c r="R237" i="3"/>
  <c r="P237" i="3"/>
  <c r="BI235" i="3"/>
  <c r="BH235" i="3"/>
  <c r="BG235" i="3"/>
  <c r="BF235" i="3"/>
  <c r="T235" i="3"/>
  <c r="R235" i="3"/>
  <c r="P235" i="3"/>
  <c r="BI233" i="3"/>
  <c r="BH233" i="3"/>
  <c r="BG233" i="3"/>
  <c r="BF233" i="3"/>
  <c r="T233" i="3"/>
  <c r="R233" i="3"/>
  <c r="P233" i="3"/>
  <c r="BI231" i="3"/>
  <c r="BH231" i="3"/>
  <c r="BG231" i="3"/>
  <c r="BF231" i="3"/>
  <c r="T231" i="3"/>
  <c r="R231" i="3"/>
  <c r="P231" i="3"/>
  <c r="BI229" i="3"/>
  <c r="BH229" i="3"/>
  <c r="BG229" i="3"/>
  <c r="BF229" i="3"/>
  <c r="T229" i="3"/>
  <c r="R229" i="3"/>
  <c r="P229" i="3"/>
  <c r="BI226" i="3"/>
  <c r="BH226" i="3"/>
  <c r="BG226" i="3"/>
  <c r="BF226" i="3"/>
  <c r="T226" i="3"/>
  <c r="R226" i="3"/>
  <c r="P226" i="3"/>
  <c r="BI223" i="3"/>
  <c r="BH223" i="3"/>
  <c r="BG223" i="3"/>
  <c r="BF223" i="3"/>
  <c r="T223" i="3"/>
  <c r="R223" i="3"/>
  <c r="P223" i="3"/>
  <c r="BI219" i="3"/>
  <c r="BH219" i="3"/>
  <c r="BG219" i="3"/>
  <c r="BF219" i="3"/>
  <c r="T219" i="3"/>
  <c r="R219" i="3"/>
  <c r="P219" i="3"/>
  <c r="BI216" i="3"/>
  <c r="BH216" i="3"/>
  <c r="BG216" i="3"/>
  <c r="BF216" i="3"/>
  <c r="T216" i="3"/>
  <c r="R216" i="3"/>
  <c r="P216" i="3"/>
  <c r="BI213" i="3"/>
  <c r="BH213" i="3"/>
  <c r="BG213" i="3"/>
  <c r="BF213" i="3"/>
  <c r="T213" i="3"/>
  <c r="R213" i="3"/>
  <c r="P213" i="3"/>
  <c r="BI211" i="3"/>
  <c r="BH211" i="3"/>
  <c r="BG211" i="3"/>
  <c r="BF211" i="3"/>
  <c r="T211" i="3"/>
  <c r="R211" i="3"/>
  <c r="P211" i="3"/>
  <c r="BI208" i="3"/>
  <c r="BH208" i="3"/>
  <c r="BG208" i="3"/>
  <c r="BF208" i="3"/>
  <c r="T208" i="3"/>
  <c r="R208" i="3"/>
  <c r="P208" i="3"/>
  <c r="BI205" i="3"/>
  <c r="BH205" i="3"/>
  <c r="BG205" i="3"/>
  <c r="BF205" i="3"/>
  <c r="T205" i="3"/>
  <c r="R205" i="3"/>
  <c r="P205" i="3"/>
  <c r="BI202" i="3"/>
  <c r="BH202" i="3"/>
  <c r="BG202" i="3"/>
  <c r="BF202" i="3"/>
  <c r="T202" i="3"/>
  <c r="R202" i="3"/>
  <c r="P202" i="3"/>
  <c r="BI200" i="3"/>
  <c r="BH200" i="3"/>
  <c r="BG200" i="3"/>
  <c r="BF200" i="3"/>
  <c r="T200" i="3"/>
  <c r="R200" i="3"/>
  <c r="P200" i="3"/>
  <c r="BI197" i="3"/>
  <c r="BH197" i="3"/>
  <c r="BG197" i="3"/>
  <c r="BF197" i="3"/>
  <c r="T197" i="3"/>
  <c r="R197" i="3"/>
  <c r="P197" i="3"/>
  <c r="BI192" i="3"/>
  <c r="BH192" i="3"/>
  <c r="BG192" i="3"/>
  <c r="BF192" i="3"/>
  <c r="T192" i="3"/>
  <c r="R192" i="3"/>
  <c r="P192" i="3"/>
  <c r="BI190" i="3"/>
  <c r="BH190" i="3"/>
  <c r="BG190" i="3"/>
  <c r="BF190" i="3"/>
  <c r="T190" i="3"/>
  <c r="R190" i="3"/>
  <c r="P190" i="3"/>
  <c r="BI188" i="3"/>
  <c r="BH188" i="3"/>
  <c r="BG188" i="3"/>
  <c r="BF188" i="3"/>
  <c r="T188" i="3"/>
  <c r="R188" i="3"/>
  <c r="P188" i="3"/>
  <c r="BI185" i="3"/>
  <c r="BH185" i="3"/>
  <c r="BG185" i="3"/>
  <c r="BF185" i="3"/>
  <c r="T185" i="3"/>
  <c r="R185" i="3"/>
  <c r="P185" i="3"/>
  <c r="BI182" i="3"/>
  <c r="BH182" i="3"/>
  <c r="BG182" i="3"/>
  <c r="BF182" i="3"/>
  <c r="T182" i="3"/>
  <c r="R182" i="3"/>
  <c r="P182" i="3"/>
  <c r="BI179" i="3"/>
  <c r="BH179" i="3"/>
  <c r="BG179" i="3"/>
  <c r="BF179" i="3"/>
  <c r="T179" i="3"/>
  <c r="R179" i="3"/>
  <c r="P179" i="3"/>
  <c r="BI177" i="3"/>
  <c r="BH177" i="3"/>
  <c r="BG177" i="3"/>
  <c r="BF177" i="3"/>
  <c r="T177" i="3"/>
  <c r="R177" i="3"/>
  <c r="P177" i="3"/>
  <c r="BI175" i="3"/>
  <c r="BH175" i="3"/>
  <c r="BG175" i="3"/>
  <c r="BF175" i="3"/>
  <c r="T175" i="3"/>
  <c r="R175" i="3"/>
  <c r="P175" i="3"/>
  <c r="BI173" i="3"/>
  <c r="BH173" i="3"/>
  <c r="BG173" i="3"/>
  <c r="BF173" i="3"/>
  <c r="T173" i="3"/>
  <c r="R173" i="3"/>
  <c r="P173" i="3"/>
  <c r="BI170" i="3"/>
  <c r="BH170" i="3"/>
  <c r="BG170" i="3"/>
  <c r="BF170" i="3"/>
  <c r="T170" i="3"/>
  <c r="R170" i="3"/>
  <c r="P170" i="3"/>
  <c r="BI168" i="3"/>
  <c r="BH168" i="3"/>
  <c r="BG168" i="3"/>
  <c r="BF168" i="3"/>
  <c r="T168" i="3"/>
  <c r="R168" i="3"/>
  <c r="P168" i="3"/>
  <c r="BI165" i="3"/>
  <c r="BH165" i="3"/>
  <c r="BG165" i="3"/>
  <c r="BF165" i="3"/>
  <c r="T165" i="3"/>
  <c r="R165" i="3"/>
  <c r="P165" i="3"/>
  <c r="BI162" i="3"/>
  <c r="BH162" i="3"/>
  <c r="BG162" i="3"/>
  <c r="BF162" i="3"/>
  <c r="T162" i="3"/>
  <c r="R162" i="3"/>
  <c r="P162" i="3"/>
  <c r="BI160" i="3"/>
  <c r="BH160" i="3"/>
  <c r="BG160" i="3"/>
  <c r="BF160" i="3"/>
  <c r="T160" i="3"/>
  <c r="R160" i="3"/>
  <c r="P160" i="3"/>
  <c r="BI158" i="3"/>
  <c r="BH158" i="3"/>
  <c r="BG158" i="3"/>
  <c r="BF158" i="3"/>
  <c r="T158" i="3"/>
  <c r="R158" i="3"/>
  <c r="P158" i="3"/>
  <c r="BI155" i="3"/>
  <c r="BH155" i="3"/>
  <c r="BG155" i="3"/>
  <c r="BF155" i="3"/>
  <c r="T155" i="3"/>
  <c r="R155" i="3"/>
  <c r="P155" i="3"/>
  <c r="BI153" i="3"/>
  <c r="BH153" i="3"/>
  <c r="BG153" i="3"/>
  <c r="BF153" i="3"/>
  <c r="T153" i="3"/>
  <c r="R153" i="3"/>
  <c r="P153" i="3"/>
  <c r="BI150" i="3"/>
  <c r="BH150" i="3"/>
  <c r="BG150" i="3"/>
  <c r="BF150" i="3"/>
  <c r="T150" i="3"/>
  <c r="R150" i="3"/>
  <c r="P150" i="3"/>
  <c r="BI148" i="3"/>
  <c r="BH148" i="3"/>
  <c r="BG148" i="3"/>
  <c r="BF148" i="3"/>
  <c r="T148" i="3"/>
  <c r="R148" i="3"/>
  <c r="P148" i="3"/>
  <c r="BI145" i="3"/>
  <c r="BH145" i="3"/>
  <c r="BG145" i="3"/>
  <c r="BF145" i="3"/>
  <c r="T145" i="3"/>
  <c r="R145" i="3"/>
  <c r="P145" i="3"/>
  <c r="BI142" i="3"/>
  <c r="BH142" i="3"/>
  <c r="BG142" i="3"/>
  <c r="BF142" i="3"/>
  <c r="T142" i="3"/>
  <c r="R142" i="3"/>
  <c r="P142" i="3"/>
  <c r="BI139" i="3"/>
  <c r="BH139" i="3"/>
  <c r="BG139" i="3"/>
  <c r="BF139" i="3"/>
  <c r="T139" i="3"/>
  <c r="R139" i="3"/>
  <c r="P139" i="3"/>
  <c r="BI136" i="3"/>
  <c r="BH136" i="3"/>
  <c r="BG136" i="3"/>
  <c r="BF136" i="3"/>
  <c r="T136" i="3"/>
  <c r="R136" i="3"/>
  <c r="P136" i="3"/>
  <c r="BI133" i="3"/>
  <c r="BH133" i="3"/>
  <c r="BG133" i="3"/>
  <c r="BF133" i="3"/>
  <c r="T133" i="3"/>
  <c r="R133" i="3"/>
  <c r="P133" i="3"/>
  <c r="BI131" i="3"/>
  <c r="BH131" i="3"/>
  <c r="BG131" i="3"/>
  <c r="BF131" i="3"/>
  <c r="T131" i="3"/>
  <c r="R131" i="3"/>
  <c r="P131" i="3"/>
  <c r="BI128" i="3"/>
  <c r="BH128" i="3"/>
  <c r="BG128" i="3"/>
  <c r="BF128" i="3"/>
  <c r="T128" i="3"/>
  <c r="R128" i="3"/>
  <c r="P128" i="3"/>
  <c r="BI126" i="3"/>
  <c r="BH126" i="3"/>
  <c r="BG126" i="3"/>
  <c r="BF126" i="3"/>
  <c r="T126" i="3"/>
  <c r="R126" i="3"/>
  <c r="P126" i="3"/>
  <c r="J120" i="3"/>
  <c r="J119" i="3"/>
  <c r="F119" i="3"/>
  <c r="F117" i="3"/>
  <c r="E115" i="3"/>
  <c r="J94" i="3"/>
  <c r="J93" i="3"/>
  <c r="F93" i="3"/>
  <c r="F91" i="3"/>
  <c r="E89" i="3"/>
  <c r="J20" i="3"/>
  <c r="E20" i="3"/>
  <c r="F120" i="3" s="1"/>
  <c r="J19" i="3"/>
  <c r="J14" i="3"/>
  <c r="J91" i="3" s="1"/>
  <c r="E7" i="3"/>
  <c r="E85" i="3"/>
  <c r="J39" i="2"/>
  <c r="J38" i="2"/>
  <c r="AY96" i="1"/>
  <c r="J37" i="2"/>
  <c r="AX96" i="1"/>
  <c r="BI437" i="2"/>
  <c r="BH437" i="2"/>
  <c r="BG437" i="2"/>
  <c r="BF437" i="2"/>
  <c r="T437" i="2"/>
  <c r="R437" i="2"/>
  <c r="P437" i="2"/>
  <c r="BI433" i="2"/>
  <c r="BH433" i="2"/>
  <c r="BG433" i="2"/>
  <c r="BF433" i="2"/>
  <c r="T433" i="2"/>
  <c r="R433" i="2"/>
  <c r="P433" i="2"/>
  <c r="BI430" i="2"/>
  <c r="BH430" i="2"/>
  <c r="BG430" i="2"/>
  <c r="BF430" i="2"/>
  <c r="T430" i="2"/>
  <c r="R430" i="2"/>
  <c r="P430" i="2"/>
  <c r="BI427" i="2"/>
  <c r="BH427" i="2"/>
  <c r="BG427" i="2"/>
  <c r="BF427" i="2"/>
  <c r="T427" i="2"/>
  <c r="R427" i="2"/>
  <c r="P427" i="2"/>
  <c r="BI424" i="2"/>
  <c r="BH424" i="2"/>
  <c r="BG424" i="2"/>
  <c r="BF424" i="2"/>
  <c r="T424" i="2"/>
  <c r="R424" i="2"/>
  <c r="P424" i="2"/>
  <c r="BI421" i="2"/>
  <c r="BH421" i="2"/>
  <c r="BG421" i="2"/>
  <c r="BF421" i="2"/>
  <c r="T421" i="2"/>
  <c r="R421" i="2"/>
  <c r="P421" i="2"/>
  <c r="BI418" i="2"/>
  <c r="BH418" i="2"/>
  <c r="BG418" i="2"/>
  <c r="BF418" i="2"/>
  <c r="T418" i="2"/>
  <c r="R418" i="2"/>
  <c r="P418" i="2"/>
  <c r="BI415" i="2"/>
  <c r="BH415" i="2"/>
  <c r="BG415" i="2"/>
  <c r="BF415" i="2"/>
  <c r="T415" i="2"/>
  <c r="R415" i="2"/>
  <c r="P415" i="2"/>
  <c r="BI411" i="2"/>
  <c r="BH411" i="2"/>
  <c r="BG411" i="2"/>
  <c r="BF411" i="2"/>
  <c r="T411" i="2"/>
  <c r="R411" i="2"/>
  <c r="P411" i="2"/>
  <c r="BI408" i="2"/>
  <c r="BH408" i="2"/>
  <c r="BG408" i="2"/>
  <c r="BF408" i="2"/>
  <c r="T408" i="2"/>
  <c r="R408" i="2"/>
  <c r="P408" i="2"/>
  <c r="BI405" i="2"/>
  <c r="BH405" i="2"/>
  <c r="BG405" i="2"/>
  <c r="BF405" i="2"/>
  <c r="T405" i="2"/>
  <c r="R405" i="2"/>
  <c r="P405" i="2"/>
  <c r="BI403" i="2"/>
  <c r="BH403" i="2"/>
  <c r="BG403" i="2"/>
  <c r="BF403" i="2"/>
  <c r="T403" i="2"/>
  <c r="R403" i="2"/>
  <c r="P403" i="2"/>
  <c r="BI399" i="2"/>
  <c r="BH399" i="2"/>
  <c r="BG399" i="2"/>
  <c r="BF399" i="2"/>
  <c r="T399" i="2"/>
  <c r="R399" i="2"/>
  <c r="P399" i="2"/>
  <c r="BI395" i="2"/>
  <c r="BH395" i="2"/>
  <c r="BG395" i="2"/>
  <c r="BF395" i="2"/>
  <c r="T395" i="2"/>
  <c r="R395" i="2"/>
  <c r="P395" i="2"/>
  <c r="BI392" i="2"/>
  <c r="BH392" i="2"/>
  <c r="BG392" i="2"/>
  <c r="BF392" i="2"/>
  <c r="T392" i="2"/>
  <c r="R392" i="2"/>
  <c r="P392" i="2"/>
  <c r="BI390" i="2"/>
  <c r="BH390" i="2"/>
  <c r="BG390" i="2"/>
  <c r="BF390" i="2"/>
  <c r="T390" i="2"/>
  <c r="R390" i="2"/>
  <c r="P390" i="2"/>
  <c r="BI388" i="2"/>
  <c r="BH388" i="2"/>
  <c r="BG388" i="2"/>
  <c r="BF388" i="2"/>
  <c r="T388" i="2"/>
  <c r="R388" i="2"/>
  <c r="P388" i="2"/>
  <c r="BI386" i="2"/>
  <c r="BH386" i="2"/>
  <c r="BG386" i="2"/>
  <c r="BF386" i="2"/>
  <c r="T386" i="2"/>
  <c r="R386" i="2"/>
  <c r="P386" i="2"/>
  <c r="BI384" i="2"/>
  <c r="BH384" i="2"/>
  <c r="BG384" i="2"/>
  <c r="BF384" i="2"/>
  <c r="T384" i="2"/>
  <c r="R384" i="2"/>
  <c r="P384" i="2"/>
  <c r="BI382" i="2"/>
  <c r="BH382" i="2"/>
  <c r="BG382" i="2"/>
  <c r="BF382" i="2"/>
  <c r="T382" i="2"/>
  <c r="R382" i="2"/>
  <c r="P382" i="2"/>
  <c r="BI380" i="2"/>
  <c r="BH380" i="2"/>
  <c r="BG380" i="2"/>
  <c r="BF380" i="2"/>
  <c r="T380" i="2"/>
  <c r="R380" i="2"/>
  <c r="P380" i="2"/>
  <c r="BI378" i="2"/>
  <c r="BH378" i="2"/>
  <c r="BG378" i="2"/>
  <c r="BF378" i="2"/>
  <c r="T378" i="2"/>
  <c r="R378" i="2"/>
  <c r="P378" i="2"/>
  <c r="BI376" i="2"/>
  <c r="BH376" i="2"/>
  <c r="BG376" i="2"/>
  <c r="BF376" i="2"/>
  <c r="T376" i="2"/>
  <c r="R376" i="2"/>
  <c r="P376" i="2"/>
  <c r="BI374" i="2"/>
  <c r="BH374" i="2"/>
  <c r="BG374" i="2"/>
  <c r="BF374" i="2"/>
  <c r="T374" i="2"/>
  <c r="R374" i="2"/>
  <c r="P374" i="2"/>
  <c r="BI372" i="2"/>
  <c r="BH372" i="2"/>
  <c r="BG372" i="2"/>
  <c r="BF372" i="2"/>
  <c r="T372" i="2"/>
  <c r="R372" i="2"/>
  <c r="P372" i="2"/>
  <c r="BI370" i="2"/>
  <c r="BH370" i="2"/>
  <c r="BG370" i="2"/>
  <c r="BF370" i="2"/>
  <c r="T370" i="2"/>
  <c r="R370" i="2"/>
  <c r="P370" i="2"/>
  <c r="BI368" i="2"/>
  <c r="BH368" i="2"/>
  <c r="BG368" i="2"/>
  <c r="BF368" i="2"/>
  <c r="T368" i="2"/>
  <c r="R368" i="2"/>
  <c r="P368" i="2"/>
  <c r="BI366" i="2"/>
  <c r="BH366" i="2"/>
  <c r="BG366" i="2"/>
  <c r="BF366" i="2"/>
  <c r="T366" i="2"/>
  <c r="R366" i="2"/>
  <c r="P366" i="2"/>
  <c r="BI364" i="2"/>
  <c r="BH364" i="2"/>
  <c r="BG364" i="2"/>
  <c r="BF364" i="2"/>
  <c r="T364" i="2"/>
  <c r="R364" i="2"/>
  <c r="P364" i="2"/>
  <c r="BI362" i="2"/>
  <c r="BH362" i="2"/>
  <c r="BG362" i="2"/>
  <c r="BF362" i="2"/>
  <c r="T362" i="2"/>
  <c r="R362" i="2"/>
  <c r="P362" i="2"/>
  <c r="BI359" i="2"/>
  <c r="BH359" i="2"/>
  <c r="BG359" i="2"/>
  <c r="BF359" i="2"/>
  <c r="T359" i="2"/>
  <c r="R359" i="2"/>
  <c r="P359" i="2"/>
  <c r="BI357" i="2"/>
  <c r="BH357" i="2"/>
  <c r="BG357" i="2"/>
  <c r="BF357" i="2"/>
  <c r="T357" i="2"/>
  <c r="R357" i="2"/>
  <c r="P357" i="2"/>
  <c r="BI355" i="2"/>
  <c r="BH355" i="2"/>
  <c r="BG355" i="2"/>
  <c r="BF355" i="2"/>
  <c r="T355" i="2"/>
  <c r="R355" i="2"/>
  <c r="P355" i="2"/>
  <c r="BI353" i="2"/>
  <c r="BH353" i="2"/>
  <c r="BG353" i="2"/>
  <c r="BF353" i="2"/>
  <c r="T353" i="2"/>
  <c r="R353" i="2"/>
  <c r="P353" i="2"/>
  <c r="BI351" i="2"/>
  <c r="BH351" i="2"/>
  <c r="BG351" i="2"/>
  <c r="BF351" i="2"/>
  <c r="T351" i="2"/>
  <c r="R351" i="2"/>
  <c r="P351" i="2"/>
  <c r="BI349" i="2"/>
  <c r="BH349" i="2"/>
  <c r="BG349" i="2"/>
  <c r="BF349" i="2"/>
  <c r="T349" i="2"/>
  <c r="R349" i="2"/>
  <c r="P349" i="2"/>
  <c r="BI347" i="2"/>
  <c r="BH347" i="2"/>
  <c r="BG347" i="2"/>
  <c r="BF347" i="2"/>
  <c r="T347" i="2"/>
  <c r="R347" i="2"/>
  <c r="P347" i="2"/>
  <c r="BI345" i="2"/>
  <c r="BH345" i="2"/>
  <c r="BG345" i="2"/>
  <c r="BF345" i="2"/>
  <c r="T345" i="2"/>
  <c r="R345" i="2"/>
  <c r="P345" i="2"/>
  <c r="BI343" i="2"/>
  <c r="BH343" i="2"/>
  <c r="BG343" i="2"/>
  <c r="BF343" i="2"/>
  <c r="T343" i="2"/>
  <c r="R343" i="2"/>
  <c r="P343" i="2"/>
  <c r="BI341" i="2"/>
  <c r="BH341" i="2"/>
  <c r="BG341" i="2"/>
  <c r="BF341" i="2"/>
  <c r="T341" i="2"/>
  <c r="R341" i="2"/>
  <c r="P341" i="2"/>
  <c r="BI339" i="2"/>
  <c r="BH339" i="2"/>
  <c r="BG339" i="2"/>
  <c r="BF339" i="2"/>
  <c r="T339" i="2"/>
  <c r="R339" i="2"/>
  <c r="P339" i="2"/>
  <c r="BI337" i="2"/>
  <c r="BH337" i="2"/>
  <c r="BG337" i="2"/>
  <c r="BF337" i="2"/>
  <c r="T337" i="2"/>
  <c r="R337" i="2"/>
  <c r="P337" i="2"/>
  <c r="BI335" i="2"/>
  <c r="BH335" i="2"/>
  <c r="BG335" i="2"/>
  <c r="BF335" i="2"/>
  <c r="T335" i="2"/>
  <c r="R335" i="2"/>
  <c r="P335" i="2"/>
  <c r="BI333" i="2"/>
  <c r="BH333" i="2"/>
  <c r="BG333" i="2"/>
  <c r="BF333" i="2"/>
  <c r="T333" i="2"/>
  <c r="R333" i="2"/>
  <c r="P333" i="2"/>
  <c r="BI331" i="2"/>
  <c r="BH331" i="2"/>
  <c r="BG331" i="2"/>
  <c r="BF331" i="2"/>
  <c r="T331" i="2"/>
  <c r="R331" i="2"/>
  <c r="P331" i="2"/>
  <c r="BI329" i="2"/>
  <c r="BH329" i="2"/>
  <c r="BG329" i="2"/>
  <c r="BF329" i="2"/>
  <c r="T329" i="2"/>
  <c r="R329" i="2"/>
  <c r="P329" i="2"/>
  <c r="BI327" i="2"/>
  <c r="BH327" i="2"/>
  <c r="BG327" i="2"/>
  <c r="BF327" i="2"/>
  <c r="T327" i="2"/>
  <c r="R327" i="2"/>
  <c r="P327" i="2"/>
  <c r="BI325" i="2"/>
  <c r="BH325" i="2"/>
  <c r="BG325" i="2"/>
  <c r="BF325" i="2"/>
  <c r="T325" i="2"/>
  <c r="R325" i="2"/>
  <c r="P325" i="2"/>
  <c r="BI323" i="2"/>
  <c r="BH323" i="2"/>
  <c r="BG323" i="2"/>
  <c r="BF323" i="2"/>
  <c r="T323" i="2"/>
  <c r="R323" i="2"/>
  <c r="P323" i="2"/>
  <c r="BI320" i="2"/>
  <c r="BH320" i="2"/>
  <c r="BG320" i="2"/>
  <c r="BF320" i="2"/>
  <c r="T320" i="2"/>
  <c r="R320" i="2"/>
  <c r="P320" i="2"/>
  <c r="BI317" i="2"/>
  <c r="BH317" i="2"/>
  <c r="BG317" i="2"/>
  <c r="BF317" i="2"/>
  <c r="T317" i="2"/>
  <c r="R317" i="2"/>
  <c r="P317" i="2"/>
  <c r="BI315" i="2"/>
  <c r="BH315" i="2"/>
  <c r="BG315" i="2"/>
  <c r="BF315" i="2"/>
  <c r="T315" i="2"/>
  <c r="R315" i="2"/>
  <c r="P315" i="2"/>
  <c r="BI313" i="2"/>
  <c r="BH313" i="2"/>
  <c r="BG313" i="2"/>
  <c r="BF313" i="2"/>
  <c r="T313" i="2"/>
  <c r="R313" i="2"/>
  <c r="P313" i="2"/>
  <c r="BI311" i="2"/>
  <c r="BH311" i="2"/>
  <c r="BG311" i="2"/>
  <c r="BF311" i="2"/>
  <c r="T311" i="2"/>
  <c r="R311" i="2"/>
  <c r="P311" i="2"/>
  <c r="BI308" i="2"/>
  <c r="BH308" i="2"/>
  <c r="BG308" i="2"/>
  <c r="BF308" i="2"/>
  <c r="T308" i="2"/>
  <c r="R308" i="2"/>
  <c r="P308" i="2"/>
  <c r="BI305" i="2"/>
  <c r="BH305" i="2"/>
  <c r="BG305" i="2"/>
  <c r="BF305" i="2"/>
  <c r="T305" i="2"/>
  <c r="R305" i="2"/>
  <c r="P305" i="2"/>
  <c r="BI302" i="2"/>
  <c r="BH302" i="2"/>
  <c r="BG302" i="2"/>
  <c r="BF302" i="2"/>
  <c r="T302" i="2"/>
  <c r="R302" i="2"/>
  <c r="P302" i="2"/>
  <c r="BI299" i="2"/>
  <c r="BH299" i="2"/>
  <c r="BG299" i="2"/>
  <c r="BF299" i="2"/>
  <c r="T299" i="2"/>
  <c r="R299" i="2"/>
  <c r="P299" i="2"/>
  <c r="BI296" i="2"/>
  <c r="BH296" i="2"/>
  <c r="BG296" i="2"/>
  <c r="BF296" i="2"/>
  <c r="T296" i="2"/>
  <c r="R296" i="2"/>
  <c r="P296" i="2"/>
  <c r="BI294" i="2"/>
  <c r="BH294" i="2"/>
  <c r="BG294" i="2"/>
  <c r="BF294" i="2"/>
  <c r="T294" i="2"/>
  <c r="R294" i="2"/>
  <c r="P294" i="2"/>
  <c r="BI292" i="2"/>
  <c r="BH292" i="2"/>
  <c r="BG292" i="2"/>
  <c r="BF292" i="2"/>
  <c r="T292" i="2"/>
  <c r="R292" i="2"/>
  <c r="P292" i="2"/>
  <c r="BI290" i="2"/>
  <c r="BH290" i="2"/>
  <c r="BG290" i="2"/>
  <c r="BF290" i="2"/>
  <c r="T290" i="2"/>
  <c r="R290" i="2"/>
  <c r="P290" i="2"/>
  <c r="BI288" i="2"/>
  <c r="BH288" i="2"/>
  <c r="BG288" i="2"/>
  <c r="BF288" i="2"/>
  <c r="T288" i="2"/>
  <c r="R288" i="2"/>
  <c r="P288" i="2"/>
  <c r="BI286" i="2"/>
  <c r="BH286" i="2"/>
  <c r="BG286" i="2"/>
  <c r="BF286" i="2"/>
  <c r="T286" i="2"/>
  <c r="R286" i="2"/>
  <c r="P286" i="2"/>
  <c r="BI284" i="2"/>
  <c r="BH284" i="2"/>
  <c r="BG284" i="2"/>
  <c r="BF284" i="2"/>
  <c r="T284" i="2"/>
  <c r="R284" i="2"/>
  <c r="P284" i="2"/>
  <c r="BI281" i="2"/>
  <c r="BH281" i="2"/>
  <c r="BG281" i="2"/>
  <c r="BF281" i="2"/>
  <c r="T281" i="2"/>
  <c r="R281" i="2"/>
  <c r="P281" i="2"/>
  <c r="BI279" i="2"/>
  <c r="BH279" i="2"/>
  <c r="BG279" i="2"/>
  <c r="BF279" i="2"/>
  <c r="T279" i="2"/>
  <c r="R279" i="2"/>
  <c r="P279" i="2"/>
  <c r="BI276" i="2"/>
  <c r="BH276" i="2"/>
  <c r="BG276" i="2"/>
  <c r="BF276" i="2"/>
  <c r="T276" i="2"/>
  <c r="R276" i="2"/>
  <c r="P276" i="2"/>
  <c r="BI274" i="2"/>
  <c r="BH274" i="2"/>
  <c r="BG274" i="2"/>
  <c r="BF274" i="2"/>
  <c r="T274" i="2"/>
  <c r="R274" i="2"/>
  <c r="P274" i="2"/>
  <c r="BI272" i="2"/>
  <c r="BH272" i="2"/>
  <c r="BG272" i="2"/>
  <c r="BF272" i="2"/>
  <c r="T272" i="2"/>
  <c r="R272" i="2"/>
  <c r="P272" i="2"/>
  <c r="BI269" i="2"/>
  <c r="BH269" i="2"/>
  <c r="BG269" i="2"/>
  <c r="BF269" i="2"/>
  <c r="T269" i="2"/>
  <c r="R269" i="2"/>
  <c r="P269" i="2"/>
  <c r="BI267" i="2"/>
  <c r="BH267" i="2"/>
  <c r="BG267" i="2"/>
  <c r="BF267" i="2"/>
  <c r="T267" i="2"/>
  <c r="R267" i="2"/>
  <c r="P267" i="2"/>
  <c r="BI264" i="2"/>
  <c r="BH264" i="2"/>
  <c r="BG264" i="2"/>
  <c r="BF264" i="2"/>
  <c r="T264" i="2"/>
  <c r="R264" i="2"/>
  <c r="P264" i="2"/>
  <c r="BI261" i="2"/>
  <c r="BH261" i="2"/>
  <c r="BG261" i="2"/>
  <c r="BF261" i="2"/>
  <c r="T261" i="2"/>
  <c r="R261" i="2"/>
  <c r="P261" i="2"/>
  <c r="BI259" i="2"/>
  <c r="BH259" i="2"/>
  <c r="BG259" i="2"/>
  <c r="BF259" i="2"/>
  <c r="T259" i="2"/>
  <c r="R259" i="2"/>
  <c r="P259" i="2"/>
  <c r="BI257" i="2"/>
  <c r="BH257" i="2"/>
  <c r="BG257" i="2"/>
  <c r="BF257" i="2"/>
  <c r="T257" i="2"/>
  <c r="R257" i="2"/>
  <c r="P257" i="2"/>
  <c r="BI253" i="2"/>
  <c r="BH253" i="2"/>
  <c r="BG253" i="2"/>
  <c r="BF253" i="2"/>
  <c r="T253" i="2"/>
  <c r="R253" i="2"/>
  <c r="P253" i="2"/>
  <c r="BI251" i="2"/>
  <c r="BH251" i="2"/>
  <c r="BG251" i="2"/>
  <c r="BF251" i="2"/>
  <c r="T251" i="2"/>
  <c r="R251" i="2"/>
  <c r="P251" i="2"/>
  <c r="BI248" i="2"/>
  <c r="BH248" i="2"/>
  <c r="BG248" i="2"/>
  <c r="BF248" i="2"/>
  <c r="T248" i="2"/>
  <c r="R248" i="2"/>
  <c r="P248" i="2"/>
  <c r="BI245" i="2"/>
  <c r="BH245" i="2"/>
  <c r="BG245" i="2"/>
  <c r="BF245" i="2"/>
  <c r="T245" i="2"/>
  <c r="R245" i="2"/>
  <c r="P245" i="2"/>
  <c r="BI242" i="2"/>
  <c r="BH242" i="2"/>
  <c r="BG242" i="2"/>
  <c r="BF242" i="2"/>
  <c r="T242" i="2"/>
  <c r="R242" i="2"/>
  <c r="P242" i="2"/>
  <c r="BI239" i="2"/>
  <c r="BH239" i="2"/>
  <c r="BG239" i="2"/>
  <c r="BF239" i="2"/>
  <c r="T239" i="2"/>
  <c r="R239" i="2"/>
  <c r="P239" i="2"/>
  <c r="BI236" i="2"/>
  <c r="BH236" i="2"/>
  <c r="BG236" i="2"/>
  <c r="BF236" i="2"/>
  <c r="T236" i="2"/>
  <c r="R236" i="2"/>
  <c r="P236" i="2"/>
  <c r="BI233" i="2"/>
  <c r="BH233" i="2"/>
  <c r="BG233" i="2"/>
  <c r="BF233" i="2"/>
  <c r="T233" i="2"/>
  <c r="R233" i="2"/>
  <c r="P233" i="2"/>
  <c r="BI230" i="2"/>
  <c r="BH230" i="2"/>
  <c r="BG230" i="2"/>
  <c r="BF230" i="2"/>
  <c r="T230" i="2"/>
  <c r="R230" i="2"/>
  <c r="P230" i="2"/>
  <c r="BI228" i="2"/>
  <c r="BH228" i="2"/>
  <c r="BG228" i="2"/>
  <c r="BF228" i="2"/>
  <c r="T228" i="2"/>
  <c r="R228" i="2"/>
  <c r="P228" i="2"/>
  <c r="BI226" i="2"/>
  <c r="BH226" i="2"/>
  <c r="BG226" i="2"/>
  <c r="BF226" i="2"/>
  <c r="T226" i="2"/>
  <c r="R226" i="2"/>
  <c r="P226" i="2"/>
  <c r="BI222" i="2"/>
  <c r="BH222" i="2"/>
  <c r="BG222" i="2"/>
  <c r="BF222" i="2"/>
  <c r="T222" i="2"/>
  <c r="R222" i="2"/>
  <c r="P222" i="2"/>
  <c r="BI218" i="2"/>
  <c r="BH218" i="2"/>
  <c r="BG218" i="2"/>
  <c r="BF218" i="2"/>
  <c r="T218" i="2"/>
  <c r="R218" i="2"/>
  <c r="P218" i="2"/>
  <c r="BI214" i="2"/>
  <c r="BH214" i="2"/>
  <c r="BG214" i="2"/>
  <c r="BF214" i="2"/>
  <c r="T214" i="2"/>
  <c r="R214" i="2"/>
  <c r="P214" i="2"/>
  <c r="BI210" i="2"/>
  <c r="BH210" i="2"/>
  <c r="BG210" i="2"/>
  <c r="BF210" i="2"/>
  <c r="T210" i="2"/>
  <c r="R210" i="2"/>
  <c r="P210" i="2"/>
  <c r="BI208" i="2"/>
  <c r="BH208" i="2"/>
  <c r="BG208" i="2"/>
  <c r="BF208" i="2"/>
  <c r="T208" i="2"/>
  <c r="R208" i="2"/>
  <c r="P208" i="2"/>
  <c r="BI205" i="2"/>
  <c r="BH205" i="2"/>
  <c r="BG205" i="2"/>
  <c r="BF205" i="2"/>
  <c r="T205" i="2"/>
  <c r="R205" i="2"/>
  <c r="P205" i="2"/>
  <c r="BI203" i="2"/>
  <c r="BH203" i="2"/>
  <c r="BG203" i="2"/>
  <c r="BF203" i="2"/>
  <c r="T203" i="2"/>
  <c r="R203" i="2"/>
  <c r="P203" i="2"/>
  <c r="BI201" i="2"/>
  <c r="BH201" i="2"/>
  <c r="BG201" i="2"/>
  <c r="BF201" i="2"/>
  <c r="T201" i="2"/>
  <c r="R201" i="2"/>
  <c r="P201" i="2"/>
  <c r="BI198" i="2"/>
  <c r="BH198" i="2"/>
  <c r="BG198" i="2"/>
  <c r="BF198" i="2"/>
  <c r="T198" i="2"/>
  <c r="R198" i="2"/>
  <c r="P198" i="2"/>
  <c r="BI195" i="2"/>
  <c r="BH195" i="2"/>
  <c r="BG195" i="2"/>
  <c r="BF195" i="2"/>
  <c r="T195" i="2"/>
  <c r="R195" i="2"/>
  <c r="P195" i="2"/>
  <c r="BI191" i="2"/>
  <c r="BH191" i="2"/>
  <c r="BG191" i="2"/>
  <c r="BF191" i="2"/>
  <c r="T191" i="2"/>
  <c r="R191" i="2"/>
  <c r="P191" i="2"/>
  <c r="BI188" i="2"/>
  <c r="BH188" i="2"/>
  <c r="BG188" i="2"/>
  <c r="BF188" i="2"/>
  <c r="T188" i="2"/>
  <c r="R188" i="2"/>
  <c r="P188" i="2"/>
  <c r="BI185" i="2"/>
  <c r="BH185" i="2"/>
  <c r="BG185" i="2"/>
  <c r="BF185" i="2"/>
  <c r="T185" i="2"/>
  <c r="R185" i="2"/>
  <c r="P185" i="2"/>
  <c r="BI181" i="2"/>
  <c r="BH181" i="2"/>
  <c r="BG181" i="2"/>
  <c r="BF181" i="2"/>
  <c r="T181" i="2"/>
  <c r="R181" i="2"/>
  <c r="P181" i="2"/>
  <c r="BI179" i="2"/>
  <c r="BH179" i="2"/>
  <c r="BG179" i="2"/>
  <c r="BF179" i="2"/>
  <c r="T179" i="2"/>
  <c r="R179" i="2"/>
  <c r="P179" i="2"/>
  <c r="BI177" i="2"/>
  <c r="BH177" i="2"/>
  <c r="BG177" i="2"/>
  <c r="BF177" i="2"/>
  <c r="T177" i="2"/>
  <c r="R177" i="2"/>
  <c r="P177" i="2"/>
  <c r="BI175" i="2"/>
  <c r="BH175" i="2"/>
  <c r="BG175" i="2"/>
  <c r="BF175" i="2"/>
  <c r="T175" i="2"/>
  <c r="R175" i="2"/>
  <c r="P175" i="2"/>
  <c r="BI172" i="2"/>
  <c r="BH172" i="2"/>
  <c r="BG172" i="2"/>
  <c r="BF172" i="2"/>
  <c r="T172" i="2"/>
  <c r="R172" i="2"/>
  <c r="P172" i="2"/>
  <c r="BI169" i="2"/>
  <c r="BH169" i="2"/>
  <c r="BG169" i="2"/>
  <c r="BF169" i="2"/>
  <c r="T169" i="2"/>
  <c r="R169" i="2"/>
  <c r="P169" i="2"/>
  <c r="BI165" i="2"/>
  <c r="BH165" i="2"/>
  <c r="BG165" i="2"/>
  <c r="BF165" i="2"/>
  <c r="T165" i="2"/>
  <c r="R165" i="2"/>
  <c r="P165" i="2"/>
  <c r="BI161" i="2"/>
  <c r="BH161" i="2"/>
  <c r="BG161" i="2"/>
  <c r="BF161" i="2"/>
  <c r="T161" i="2"/>
  <c r="R161" i="2"/>
  <c r="P161" i="2"/>
  <c r="BI158" i="2"/>
  <c r="BH158" i="2"/>
  <c r="BG158" i="2"/>
  <c r="BF158" i="2"/>
  <c r="T158" i="2"/>
  <c r="R158" i="2"/>
  <c r="P158" i="2"/>
  <c r="BI155" i="2"/>
  <c r="BH155" i="2"/>
  <c r="BG155" i="2"/>
  <c r="BF155" i="2"/>
  <c r="T155" i="2"/>
  <c r="R155" i="2"/>
  <c r="P155" i="2"/>
  <c r="BI152" i="2"/>
  <c r="BH152" i="2"/>
  <c r="BG152" i="2"/>
  <c r="BF152" i="2"/>
  <c r="T152" i="2"/>
  <c r="R152" i="2"/>
  <c r="P152" i="2"/>
  <c r="BI149" i="2"/>
  <c r="BH149" i="2"/>
  <c r="BG149" i="2"/>
  <c r="BF149" i="2"/>
  <c r="T149" i="2"/>
  <c r="R149" i="2"/>
  <c r="P149" i="2"/>
  <c r="BI146" i="2"/>
  <c r="BH146" i="2"/>
  <c r="BG146" i="2"/>
  <c r="BF146" i="2"/>
  <c r="T146" i="2"/>
  <c r="R146" i="2"/>
  <c r="P146" i="2"/>
  <c r="BI143" i="2"/>
  <c r="BH143" i="2"/>
  <c r="BG143" i="2"/>
  <c r="BF143" i="2"/>
  <c r="T143" i="2"/>
  <c r="R143" i="2"/>
  <c r="P143" i="2"/>
  <c r="BI141" i="2"/>
  <c r="BH141" i="2"/>
  <c r="BG141" i="2"/>
  <c r="BF141" i="2"/>
  <c r="T141" i="2"/>
  <c r="R141" i="2"/>
  <c r="P141" i="2"/>
  <c r="BI136" i="2"/>
  <c r="BH136" i="2"/>
  <c r="BG136" i="2"/>
  <c r="BF136" i="2"/>
  <c r="T136" i="2"/>
  <c r="R136" i="2"/>
  <c r="P136" i="2"/>
  <c r="BI133" i="2"/>
  <c r="BH133" i="2"/>
  <c r="BG133" i="2"/>
  <c r="BF133" i="2"/>
  <c r="T133" i="2"/>
  <c r="R133" i="2"/>
  <c r="P133" i="2"/>
  <c r="BI130" i="2"/>
  <c r="BH130" i="2"/>
  <c r="BG130" i="2"/>
  <c r="BF130" i="2"/>
  <c r="T130" i="2"/>
  <c r="R130" i="2"/>
  <c r="P130" i="2"/>
  <c r="BI126" i="2"/>
  <c r="BH126" i="2"/>
  <c r="BG126" i="2"/>
  <c r="BF126" i="2"/>
  <c r="T126" i="2"/>
  <c r="R126" i="2"/>
  <c r="P126" i="2"/>
  <c r="J120" i="2"/>
  <c r="J119" i="2"/>
  <c r="F119" i="2"/>
  <c r="F117" i="2"/>
  <c r="E115" i="2"/>
  <c r="J94" i="2"/>
  <c r="J93" i="2"/>
  <c r="F93" i="2"/>
  <c r="F91" i="2"/>
  <c r="E89" i="2"/>
  <c r="J20" i="2"/>
  <c r="E20" i="2"/>
  <c r="F120" i="2" s="1"/>
  <c r="J19" i="2"/>
  <c r="J14" i="2"/>
  <c r="J117" i="2"/>
  <c r="E7" i="2"/>
  <c r="E85" i="2" s="1"/>
  <c r="L90" i="1"/>
  <c r="AM90" i="1"/>
  <c r="AM89" i="1"/>
  <c r="L89" i="1"/>
  <c r="AM87" i="1"/>
  <c r="L87" i="1"/>
  <c r="L85" i="1"/>
  <c r="L84" i="1"/>
  <c r="J145" i="11"/>
  <c r="BK142" i="11"/>
  <c r="BK139" i="11"/>
  <c r="J135" i="11"/>
  <c r="J126" i="11"/>
  <c r="BK135" i="10"/>
  <c r="BK129" i="10"/>
  <c r="J126" i="10"/>
  <c r="BK164" i="9"/>
  <c r="J162" i="9"/>
  <c r="J160" i="9"/>
  <c r="J149" i="9"/>
  <c r="BK147" i="9"/>
  <c r="BK138" i="9"/>
  <c r="BK129" i="9"/>
  <c r="BK126" i="9"/>
  <c r="J123" i="9"/>
  <c r="J120" i="9"/>
  <c r="BK173" i="8"/>
  <c r="BK168" i="8"/>
  <c r="J156" i="8"/>
  <c r="BK130" i="8"/>
  <c r="J201" i="7"/>
  <c r="J193" i="7"/>
  <c r="BK187" i="7"/>
  <c r="BK183" i="7"/>
  <c r="BK181" i="7"/>
  <c r="BK179" i="7"/>
  <c r="J177" i="7"/>
  <c r="J169" i="7"/>
  <c r="J165" i="7"/>
  <c r="J163" i="7"/>
  <c r="J160" i="7"/>
  <c r="BK157" i="7"/>
  <c r="J153" i="7"/>
  <c r="J146" i="7"/>
  <c r="BK142" i="7"/>
  <c r="J134" i="7"/>
  <c r="J132" i="7"/>
  <c r="J130" i="7"/>
  <c r="BK182" i="6"/>
  <c r="J178" i="6"/>
  <c r="J167" i="6"/>
  <c r="BK162" i="6"/>
  <c r="BK159" i="6"/>
  <c r="J152" i="6"/>
  <c r="BK148" i="6"/>
  <c r="BK131" i="6"/>
  <c r="J255" i="5"/>
  <c r="J251" i="5"/>
  <c r="BK248" i="5"/>
  <c r="BK245" i="5"/>
  <c r="BK235" i="5"/>
  <c r="J226" i="5"/>
  <c r="J223" i="5"/>
  <c r="J220" i="5"/>
  <c r="J218" i="5"/>
  <c r="BK215" i="5"/>
  <c r="J206" i="5"/>
  <c r="J204" i="5"/>
  <c r="BK202" i="5"/>
  <c r="BK196" i="5"/>
  <c r="BK190" i="5"/>
  <c r="BK187" i="5"/>
  <c r="J185" i="5"/>
  <c r="BK177" i="5"/>
  <c r="BK174" i="5"/>
  <c r="J171" i="5"/>
  <c r="BK168" i="5"/>
  <c r="J162" i="5"/>
  <c r="BK160" i="5"/>
  <c r="J158" i="5"/>
  <c r="J148" i="5"/>
  <c r="BK142" i="5"/>
  <c r="J139" i="5"/>
  <c r="J134" i="5"/>
  <c r="BK128" i="5"/>
  <c r="J176" i="4"/>
  <c r="J170" i="4"/>
  <c r="BK166" i="4"/>
  <c r="BK163" i="4"/>
  <c r="J157" i="4"/>
  <c r="J134" i="4"/>
  <c r="BK126" i="4"/>
  <c r="BK283" i="3"/>
  <c r="J283" i="3"/>
  <c r="BK280" i="3"/>
  <c r="J277" i="3"/>
  <c r="BK274" i="3"/>
  <c r="BK271" i="3"/>
  <c r="J256" i="3"/>
  <c r="J249" i="3"/>
  <c r="BK245" i="3"/>
  <c r="BK242" i="3"/>
  <c r="BK240" i="3"/>
  <c r="BK233" i="3"/>
  <c r="J223" i="3"/>
  <c r="J219" i="3"/>
  <c r="BK213" i="3"/>
  <c r="J211" i="3"/>
  <c r="J197" i="3"/>
  <c r="J177" i="3"/>
  <c r="J173" i="3"/>
  <c r="J170" i="3"/>
  <c r="J168" i="3"/>
  <c r="BK162" i="3"/>
  <c r="BK155" i="3"/>
  <c r="J136" i="3"/>
  <c r="J133" i="3"/>
  <c r="BK131" i="3"/>
  <c r="BK128" i="3"/>
  <c r="J126" i="3"/>
  <c r="BK418" i="2"/>
  <c r="J415" i="2"/>
  <c r="J395" i="2"/>
  <c r="J388" i="2"/>
  <c r="J386" i="2"/>
  <c r="BK382" i="2"/>
  <c r="BK380" i="2"/>
  <c r="BK378" i="2"/>
  <c r="J353" i="2"/>
  <c r="J349" i="2"/>
  <c r="J347" i="2"/>
  <c r="J345" i="2"/>
  <c r="BK341" i="2"/>
  <c r="BK339" i="2"/>
  <c r="J333" i="2"/>
  <c r="J329" i="2"/>
  <c r="BK327" i="2"/>
  <c r="J320" i="2"/>
  <c r="BK317" i="2"/>
  <c r="BK315" i="2"/>
  <c r="J311" i="2"/>
  <c r="J296" i="2"/>
  <c r="BK294" i="2"/>
  <c r="BK292" i="2"/>
  <c r="J290" i="2"/>
  <c r="BK279" i="2"/>
  <c r="BK274" i="2"/>
  <c r="BK269" i="2"/>
  <c r="BK251" i="2"/>
  <c r="J239" i="2"/>
  <c r="BK236" i="2"/>
  <c r="BK230" i="2"/>
  <c r="BK228" i="2"/>
  <c r="BK218" i="2"/>
  <c r="BK214" i="2"/>
  <c r="BK210" i="2"/>
  <c r="BK208" i="2"/>
  <c r="J205" i="2"/>
  <c r="BK203" i="2"/>
  <c r="BK201" i="2"/>
  <c r="BK198" i="2"/>
  <c r="BK195" i="2"/>
  <c r="J191" i="2"/>
  <c r="J188" i="2"/>
  <c r="J181" i="2"/>
  <c r="J179" i="2"/>
  <c r="J175" i="2"/>
  <c r="BK172" i="2"/>
  <c r="BK169" i="2"/>
  <c r="J161" i="2"/>
  <c r="BK158" i="2"/>
  <c r="J155" i="2"/>
  <c r="J152" i="2"/>
  <c r="J149" i="2"/>
  <c r="J146" i="2"/>
  <c r="J143" i="2"/>
  <c r="J130" i="2"/>
  <c r="J126" i="2"/>
  <c r="BK145" i="11"/>
  <c r="J139" i="11"/>
  <c r="J137" i="11"/>
  <c r="BK135" i="11"/>
  <c r="BK133" i="11"/>
  <c r="BK128" i="11"/>
  <c r="BK126" i="11"/>
  <c r="BK141" i="10"/>
  <c r="BK138" i="10"/>
  <c r="J135" i="10"/>
  <c r="BK126" i="10"/>
  <c r="BK168" i="9"/>
  <c r="J166" i="9"/>
  <c r="BK155" i="9"/>
  <c r="BK153" i="9"/>
  <c r="BK151" i="9"/>
  <c r="BK149" i="9"/>
  <c r="J141" i="9"/>
  <c r="BK135" i="9"/>
  <c r="J126" i="9"/>
  <c r="BK120" i="9"/>
  <c r="J173" i="8"/>
  <c r="BK170" i="8"/>
  <c r="J163" i="8"/>
  <c r="J161" i="8"/>
  <c r="BK159" i="8"/>
  <c r="J150" i="8"/>
  <c r="BK142" i="8"/>
  <c r="BK138" i="8"/>
  <c r="BK193" i="7"/>
  <c r="J191" i="7"/>
  <c r="J189" i="7"/>
  <c r="BK185" i="7"/>
  <c r="J179" i="7"/>
  <c r="BK177" i="7"/>
  <c r="J174" i="7"/>
  <c r="BK163" i="7"/>
  <c r="BK155" i="7"/>
  <c r="BK153" i="7"/>
  <c r="BK150" i="7"/>
  <c r="BK148" i="7"/>
  <c r="J144" i="7"/>
  <c r="BK138" i="7"/>
  <c r="J136" i="7"/>
  <c r="BK134" i="7"/>
  <c r="J128" i="7"/>
  <c r="BK126" i="7"/>
  <c r="J182" i="6"/>
  <c r="BK178" i="6"/>
  <c r="BK172" i="6"/>
  <c r="J169" i="6"/>
  <c r="BK165" i="6"/>
  <c r="J162" i="6"/>
  <c r="J155" i="6"/>
  <c r="BK152" i="6"/>
  <c r="J145" i="6"/>
  <c r="BK134" i="6"/>
  <c r="J131" i="6"/>
  <c r="BK128" i="6"/>
  <c r="BK255" i="5"/>
  <c r="BK241" i="5"/>
  <c r="BK238" i="5"/>
  <c r="BK232" i="5"/>
  <c r="BK229" i="5"/>
  <c r="J212" i="5"/>
  <c r="J209" i="5"/>
  <c r="J202" i="5"/>
  <c r="J196" i="5"/>
  <c r="J190" i="5"/>
  <c r="J179" i="5"/>
  <c r="J174" i="5"/>
  <c r="J160" i="5"/>
  <c r="BK153" i="5"/>
  <c r="BK148" i="5"/>
  <c r="J145" i="5"/>
  <c r="J142" i="5"/>
  <c r="BK136" i="5"/>
  <c r="J126" i="5"/>
  <c r="BK173" i="4"/>
  <c r="BK170" i="4"/>
  <c r="J163" i="4"/>
  <c r="J160" i="4"/>
  <c r="BK151" i="4"/>
  <c r="J148" i="4"/>
  <c r="J140" i="4"/>
  <c r="BK134" i="4"/>
  <c r="J129" i="4"/>
  <c r="J274" i="3"/>
  <c r="J271" i="3"/>
  <c r="BK267" i="3"/>
  <c r="J264" i="3"/>
  <c r="J261" i="3"/>
  <c r="J258" i="3"/>
  <c r="J254" i="3"/>
  <c r="BK252" i="3"/>
  <c r="J245" i="3"/>
  <c r="J240" i="3"/>
  <c r="BK237" i="3"/>
  <c r="J226" i="3"/>
  <c r="BK216" i="3"/>
  <c r="J208" i="3"/>
  <c r="J205" i="3"/>
  <c r="BK202" i="3"/>
  <c r="J200" i="3"/>
  <c r="J182" i="3"/>
  <c r="J179" i="3"/>
  <c r="BK177" i="3"/>
  <c r="J175" i="3"/>
  <c r="BK170" i="3"/>
  <c r="BK160" i="3"/>
  <c r="J158" i="3"/>
  <c r="J148" i="3"/>
  <c r="J145" i="3"/>
  <c r="J142" i="3"/>
  <c r="BK437" i="2"/>
  <c r="J437" i="2"/>
  <c r="BK433" i="2"/>
  <c r="J433" i="2"/>
  <c r="BK430" i="2"/>
  <c r="J430" i="2"/>
  <c r="J427" i="2"/>
  <c r="BK421" i="2"/>
  <c r="J411" i="2"/>
  <c r="BK408" i="2"/>
  <c r="BK405" i="2"/>
  <c r="J403" i="2"/>
  <c r="J399" i="2"/>
  <c r="BK392" i="2"/>
  <c r="J390" i="2"/>
  <c r="BK374" i="2"/>
  <c r="J370" i="2"/>
  <c r="BK368" i="2"/>
  <c r="BK366" i="2"/>
  <c r="BK364" i="2"/>
  <c r="J359" i="2"/>
  <c r="J357" i="2"/>
  <c r="J355" i="2"/>
  <c r="J351" i="2"/>
  <c r="J337" i="2"/>
  <c r="J331" i="2"/>
  <c r="J327" i="2"/>
  <c r="J325" i="2"/>
  <c r="J313" i="2"/>
  <c r="BK311" i="2"/>
  <c r="BK308" i="2"/>
  <c r="BK305" i="2"/>
  <c r="J302" i="2"/>
  <c r="J294" i="2"/>
  <c r="BK288" i="2"/>
  <c r="J286" i="2"/>
  <c r="BK284" i="2"/>
  <c r="J279" i="2"/>
  <c r="BK276" i="2"/>
  <c r="BK267" i="2"/>
  <c r="BK264" i="2"/>
  <c r="BK261" i="2"/>
  <c r="J259" i="2"/>
  <c r="J257" i="2"/>
  <c r="BK253" i="2"/>
  <c r="BK239" i="2"/>
  <c r="J236" i="2"/>
  <c r="BK233" i="2"/>
  <c r="J228" i="2"/>
  <c r="J226" i="2"/>
  <c r="J218" i="2"/>
  <c r="BK191" i="2"/>
  <c r="BK185" i="2"/>
  <c r="BK181" i="2"/>
  <c r="BK179" i="2"/>
  <c r="J169" i="2"/>
  <c r="J165" i="2"/>
  <c r="BK155" i="2"/>
  <c r="BK152" i="2"/>
  <c r="BK146" i="2"/>
  <c r="BK143" i="2"/>
  <c r="J141" i="2"/>
  <c r="BK126" i="2"/>
  <c r="AS105" i="1"/>
  <c r="AS101" i="1"/>
  <c r="AS95" i="1"/>
  <c r="J142" i="11"/>
  <c r="BK137" i="11"/>
  <c r="J133" i="11"/>
  <c r="J128" i="11"/>
  <c r="J141" i="10"/>
  <c r="J138" i="10"/>
  <c r="J132" i="10"/>
  <c r="J129" i="10"/>
  <c r="BK123" i="10"/>
  <c r="J168" i="9"/>
  <c r="J164" i="9"/>
  <c r="BK162" i="9"/>
  <c r="BK160" i="9"/>
  <c r="BK158" i="9"/>
  <c r="J155" i="9"/>
  <c r="J153" i="9"/>
  <c r="J151" i="9"/>
  <c r="BK144" i="9"/>
  <c r="BK141" i="9"/>
  <c r="J138" i="9"/>
  <c r="J135" i="9"/>
  <c r="J132" i="9"/>
  <c r="BK123" i="9"/>
  <c r="J170" i="8"/>
  <c r="J168" i="8"/>
  <c r="BK163" i="8"/>
  <c r="J159" i="8"/>
  <c r="BK156" i="8"/>
  <c r="BK150" i="8"/>
  <c r="BK146" i="8"/>
  <c r="J142" i="8"/>
  <c r="J138" i="8"/>
  <c r="J134" i="8"/>
  <c r="J199" i="7"/>
  <c r="J196" i="7"/>
  <c r="BK191" i="7"/>
  <c r="BK189" i="7"/>
  <c r="J187" i="7"/>
  <c r="J185" i="7"/>
  <c r="J183" i="7"/>
  <c r="BK167" i="7"/>
  <c r="J155" i="7"/>
  <c r="BK146" i="7"/>
  <c r="J142" i="7"/>
  <c r="J140" i="7"/>
  <c r="J138" i="7"/>
  <c r="BK136" i="7"/>
  <c r="BK132" i="7"/>
  <c r="BK128" i="7"/>
  <c r="J126" i="7"/>
  <c r="BK185" i="6"/>
  <c r="J172" i="6"/>
  <c r="BK169" i="6"/>
  <c r="J165" i="6"/>
  <c r="J150" i="6"/>
  <c r="J142" i="6"/>
  <c r="J140" i="6"/>
  <c r="BK137" i="6"/>
  <c r="J128" i="6"/>
  <c r="BK126" i="6"/>
  <c r="J248" i="5"/>
  <c r="J241" i="5"/>
  <c r="J235" i="5"/>
  <c r="J229" i="5"/>
  <c r="BK226" i="5"/>
  <c r="BK223" i="5"/>
  <c r="BK220" i="5"/>
  <c r="BK212" i="5"/>
  <c r="BK209" i="5"/>
  <c r="BK206" i="5"/>
  <c r="BK204" i="5"/>
  <c r="J199" i="5"/>
  <c r="BK193" i="5"/>
  <c r="J182" i="5"/>
  <c r="BK171" i="5"/>
  <c r="J168" i="5"/>
  <c r="BK165" i="5"/>
  <c r="BK158" i="5"/>
  <c r="BK155" i="5"/>
  <c r="J151" i="5"/>
  <c r="J131" i="5"/>
  <c r="J128" i="5"/>
  <c r="BK126" i="5"/>
  <c r="J166" i="4"/>
  <c r="BK160" i="4"/>
  <c r="BK157" i="4"/>
  <c r="J154" i="4"/>
  <c r="J151" i="4"/>
  <c r="BK146" i="4"/>
  <c r="BK143" i="4"/>
  <c r="BK140" i="4"/>
  <c r="J137" i="4"/>
  <c r="J132" i="4"/>
  <c r="BK129" i="4"/>
  <c r="J126" i="4"/>
  <c r="BK264" i="3"/>
  <c r="BK258" i="3"/>
  <c r="BK254" i="3"/>
  <c r="BK249" i="3"/>
  <c r="J242" i="3"/>
  <c r="J237" i="3"/>
  <c r="J235" i="3"/>
  <c r="J233" i="3"/>
  <c r="BK231" i="3"/>
  <c r="J229" i="3"/>
  <c r="BK223" i="3"/>
  <c r="BK219" i="3"/>
  <c r="BK205" i="3"/>
  <c r="BK200" i="3"/>
  <c r="BK197" i="3"/>
  <c r="J192" i="3"/>
  <c r="BK190" i="3"/>
  <c r="J188" i="3"/>
  <c r="J185" i="3"/>
  <c r="BK182" i="3"/>
  <c r="BK175" i="3"/>
  <c r="BK168" i="3"/>
  <c r="BK165" i="3"/>
  <c r="BK158" i="3"/>
  <c r="J155" i="3"/>
  <c r="BK153" i="3"/>
  <c r="BK150" i="3"/>
  <c r="BK148" i="3"/>
  <c r="BK142" i="3"/>
  <c r="BK139" i="3"/>
  <c r="BK136" i="3"/>
  <c r="BK133" i="3"/>
  <c r="J131" i="3"/>
  <c r="BK427" i="2"/>
  <c r="J424" i="2"/>
  <c r="J421" i="2"/>
  <c r="BK415" i="2"/>
  <c r="BK411" i="2"/>
  <c r="J408" i="2"/>
  <c r="J405" i="2"/>
  <c r="BK403" i="2"/>
  <c r="BK399" i="2"/>
  <c r="BK390" i="2"/>
  <c r="BK388" i="2"/>
  <c r="BK386" i="2"/>
  <c r="J384" i="2"/>
  <c r="J382" i="2"/>
  <c r="J380" i="2"/>
  <c r="BK376" i="2"/>
  <c r="J374" i="2"/>
  <c r="J372" i="2"/>
  <c r="J368" i="2"/>
  <c r="J366" i="2"/>
  <c r="J364" i="2"/>
  <c r="J362" i="2"/>
  <c r="BK359" i="2"/>
  <c r="BK357" i="2"/>
  <c r="BK355" i="2"/>
  <c r="BK349" i="2"/>
  <c r="BK343" i="2"/>
  <c r="J341" i="2"/>
  <c r="BK335" i="2"/>
  <c r="BK323" i="2"/>
  <c r="BK320" i="2"/>
  <c r="J315" i="2"/>
  <c r="BK313" i="2"/>
  <c r="J308" i="2"/>
  <c r="J305" i="2"/>
  <c r="J299" i="2"/>
  <c r="BK290" i="2"/>
  <c r="J288" i="2"/>
  <c r="BK286" i="2"/>
  <c r="J281" i="2"/>
  <c r="J272" i="2"/>
  <c r="J267" i="2"/>
  <c r="J264" i="2"/>
  <c r="J261" i="2"/>
  <c r="BK259" i="2"/>
  <c r="BK257" i="2"/>
  <c r="J253" i="2"/>
  <c r="J248" i="2"/>
  <c r="J245" i="2"/>
  <c r="BK242" i="2"/>
  <c r="J233" i="2"/>
  <c r="BK222" i="2"/>
  <c r="J214" i="2"/>
  <c r="BK205" i="2"/>
  <c r="J195" i="2"/>
  <c r="BK177" i="2"/>
  <c r="J172" i="2"/>
  <c r="BK141" i="2"/>
  <c r="BK136" i="2"/>
  <c r="J133" i="2"/>
  <c r="BK132" i="10"/>
  <c r="J123" i="10"/>
  <c r="BK166" i="9"/>
  <c r="J158" i="9"/>
  <c r="J147" i="9"/>
  <c r="J144" i="9"/>
  <c r="BK132" i="9"/>
  <c r="J129" i="9"/>
  <c r="BK161" i="8"/>
  <c r="J146" i="8"/>
  <c r="BK134" i="8"/>
  <c r="J130" i="8"/>
  <c r="BK201" i="7"/>
  <c r="BK199" i="7"/>
  <c r="BK196" i="7"/>
  <c r="J181" i="7"/>
  <c r="BK174" i="7"/>
  <c r="BK169" i="7"/>
  <c r="J167" i="7"/>
  <c r="BK165" i="7"/>
  <c r="BK160" i="7"/>
  <c r="J157" i="7"/>
  <c r="J150" i="7"/>
  <c r="J148" i="7"/>
  <c r="BK144" i="7"/>
  <c r="BK140" i="7"/>
  <c r="BK130" i="7"/>
  <c r="J185" i="6"/>
  <c r="BK167" i="6"/>
  <c r="J159" i="6"/>
  <c r="BK155" i="6"/>
  <c r="BK150" i="6"/>
  <c r="J148" i="6"/>
  <c r="BK145" i="6"/>
  <c r="BK142" i="6"/>
  <c r="BK140" i="6"/>
  <c r="J137" i="6"/>
  <c r="J134" i="6"/>
  <c r="J126" i="6"/>
  <c r="BK251" i="5"/>
  <c r="J245" i="5"/>
  <c r="J238" i="5"/>
  <c r="J232" i="5"/>
  <c r="BK218" i="5"/>
  <c r="J215" i="5"/>
  <c r="BK199" i="5"/>
  <c r="J193" i="5"/>
  <c r="J187" i="5"/>
  <c r="BK185" i="5"/>
  <c r="BK182" i="5"/>
  <c r="BK179" i="5"/>
  <c r="J177" i="5"/>
  <c r="J165" i="5"/>
  <c r="BK162" i="5"/>
  <c r="J155" i="5"/>
  <c r="J153" i="5"/>
  <c r="BK151" i="5"/>
  <c r="BK145" i="5"/>
  <c r="BK139" i="5"/>
  <c r="J136" i="5"/>
  <c r="BK134" i="5"/>
  <c r="BK131" i="5"/>
  <c r="BK176" i="4"/>
  <c r="J173" i="4"/>
  <c r="BK154" i="4"/>
  <c r="BK148" i="4"/>
  <c r="J146" i="4"/>
  <c r="J143" i="4"/>
  <c r="BK137" i="4"/>
  <c r="BK132" i="4"/>
  <c r="J280" i="3"/>
  <c r="BK277" i="3"/>
  <c r="J267" i="3"/>
  <c r="BK261" i="3"/>
  <c r="BK256" i="3"/>
  <c r="J252" i="3"/>
  <c r="BK235" i="3"/>
  <c r="J231" i="3"/>
  <c r="BK229" i="3"/>
  <c r="BK226" i="3"/>
  <c r="J216" i="3"/>
  <c r="J213" i="3"/>
  <c r="BK211" i="3"/>
  <c r="BK208" i="3"/>
  <c r="J202" i="3"/>
  <c r="BK192" i="3"/>
  <c r="J190" i="3"/>
  <c r="BK188" i="3"/>
  <c r="BK185" i="3"/>
  <c r="BK179" i="3"/>
  <c r="BK173" i="3"/>
  <c r="J165" i="3"/>
  <c r="J162" i="3"/>
  <c r="J160" i="3"/>
  <c r="J153" i="3"/>
  <c r="J150" i="3"/>
  <c r="BK145" i="3"/>
  <c r="J139" i="3"/>
  <c r="J128" i="3"/>
  <c r="BK126" i="3"/>
  <c r="BK424" i="2"/>
  <c r="J418" i="2"/>
  <c r="BK395" i="2"/>
  <c r="J392" i="2"/>
  <c r="BK384" i="2"/>
  <c r="J378" i="2"/>
  <c r="J376" i="2"/>
  <c r="BK372" i="2"/>
  <c r="BK370" i="2"/>
  <c r="BK362" i="2"/>
  <c r="BK353" i="2"/>
  <c r="BK351" i="2"/>
  <c r="BK347" i="2"/>
  <c r="BK345" i="2"/>
  <c r="J343" i="2"/>
  <c r="J339" i="2"/>
  <c r="BK337" i="2"/>
  <c r="J335" i="2"/>
  <c r="BK333" i="2"/>
  <c r="BK331" i="2"/>
  <c r="BK329" i="2"/>
  <c r="BK325" i="2"/>
  <c r="J323" i="2"/>
  <c r="J317" i="2"/>
  <c r="BK302" i="2"/>
  <c r="BK299" i="2"/>
  <c r="BK296" i="2"/>
  <c r="J292" i="2"/>
  <c r="J284" i="2"/>
  <c r="BK281" i="2"/>
  <c r="J276" i="2"/>
  <c r="J274" i="2"/>
  <c r="BK272" i="2"/>
  <c r="J269" i="2"/>
  <c r="J251" i="2"/>
  <c r="BK248" i="2"/>
  <c r="BK245" i="2"/>
  <c r="J242" i="2"/>
  <c r="J230" i="2"/>
  <c r="BK226" i="2"/>
  <c r="J222" i="2"/>
  <c r="J210" i="2"/>
  <c r="J208" i="2"/>
  <c r="J203" i="2"/>
  <c r="J201" i="2"/>
  <c r="J198" i="2"/>
  <c r="BK188" i="2"/>
  <c r="J185" i="2"/>
  <c r="J177" i="2"/>
  <c r="BK175" i="2"/>
  <c r="BK165" i="2"/>
  <c r="BK161" i="2"/>
  <c r="J158" i="2"/>
  <c r="BK149" i="2"/>
  <c r="J136" i="2"/>
  <c r="BK133" i="2"/>
  <c r="BK130" i="2"/>
  <c r="T125" i="2" l="1"/>
  <c r="T124" i="2" s="1"/>
  <c r="BK394" i="2"/>
  <c r="J394" i="2" s="1"/>
  <c r="J101" i="2" s="1"/>
  <c r="BK125" i="3"/>
  <c r="BK124" i="3"/>
  <c r="J124" i="3" s="1"/>
  <c r="J99" i="3" s="1"/>
  <c r="BK263" i="3"/>
  <c r="J263" i="3"/>
  <c r="J101" i="3" s="1"/>
  <c r="T125" i="4"/>
  <c r="T124" i="4"/>
  <c r="P162" i="4"/>
  <c r="R125" i="5"/>
  <c r="R124" i="5"/>
  <c r="T234" i="5"/>
  <c r="R125" i="6"/>
  <c r="R124" i="6" s="1"/>
  <c r="P171" i="6"/>
  <c r="BK125" i="7"/>
  <c r="BK124" i="7"/>
  <c r="J124" i="7" s="1"/>
  <c r="J99" i="7" s="1"/>
  <c r="BK195" i="7"/>
  <c r="J195" i="7"/>
  <c r="J101" i="7" s="1"/>
  <c r="T129" i="8"/>
  <c r="R158" i="8"/>
  <c r="R167" i="8"/>
  <c r="BK119" i="9"/>
  <c r="BK118" i="9"/>
  <c r="J118" i="9"/>
  <c r="J96" i="9"/>
  <c r="BK157" i="9"/>
  <c r="J157" i="9"/>
  <c r="J98" i="9"/>
  <c r="R125" i="2"/>
  <c r="R124" i="2" s="1"/>
  <c r="T394" i="2"/>
  <c r="R125" i="3"/>
  <c r="R124" i="3"/>
  <c r="R123" i="3" s="1"/>
  <c r="R263" i="3"/>
  <c r="P125" i="4"/>
  <c r="P124" i="4"/>
  <c r="P123" i="4" s="1"/>
  <c r="AU98" i="1" s="1"/>
  <c r="T162" i="4"/>
  <c r="T125" i="5"/>
  <c r="T124" i="5" s="1"/>
  <c r="T123" i="5" s="1"/>
  <c r="R234" i="5"/>
  <c r="BK125" i="6"/>
  <c r="BK124" i="6" s="1"/>
  <c r="J124" i="6" s="1"/>
  <c r="J99" i="6" s="1"/>
  <c r="BK171" i="6"/>
  <c r="J171" i="6" s="1"/>
  <c r="J101" i="6" s="1"/>
  <c r="R125" i="7"/>
  <c r="R124" i="7"/>
  <c r="P195" i="7"/>
  <c r="R129" i="8"/>
  <c r="R128" i="8"/>
  <c r="R127" i="8"/>
  <c r="BK167" i="8"/>
  <c r="J167" i="8"/>
  <c r="J104" i="8"/>
  <c r="T167" i="8"/>
  <c r="P119" i="9"/>
  <c r="P157" i="9"/>
  <c r="P118" i="9" s="1"/>
  <c r="AU104" i="1" s="1"/>
  <c r="BK122" i="10"/>
  <c r="BK121" i="10"/>
  <c r="J121" i="10" s="1"/>
  <c r="J98" i="10" s="1"/>
  <c r="R122" i="10"/>
  <c r="R121" i="10"/>
  <c r="BK125" i="2"/>
  <c r="J125" i="2"/>
  <c r="J100" i="2" s="1"/>
  <c r="R394" i="2"/>
  <c r="T125" i="3"/>
  <c r="T124" i="3" s="1"/>
  <c r="P263" i="3"/>
  <c r="R125" i="4"/>
  <c r="R124" i="4"/>
  <c r="R123" i="4" s="1"/>
  <c r="R162" i="4"/>
  <c r="P125" i="5"/>
  <c r="P124" i="5"/>
  <c r="BK234" i="5"/>
  <c r="J234" i="5" s="1"/>
  <c r="J101" i="5" s="1"/>
  <c r="P125" i="6"/>
  <c r="P124" i="6" s="1"/>
  <c r="P123" i="6" s="1"/>
  <c r="AU100" i="1" s="1"/>
  <c r="T171" i="6"/>
  <c r="T125" i="7"/>
  <c r="T124" i="7" s="1"/>
  <c r="T123" i="7" s="1"/>
  <c r="T195" i="7"/>
  <c r="P129" i="8"/>
  <c r="BK158" i="8"/>
  <c r="J158" i="8"/>
  <c r="J103" i="8"/>
  <c r="T158" i="8"/>
  <c r="R119" i="9"/>
  <c r="T157" i="9"/>
  <c r="T122" i="10"/>
  <c r="T121" i="10" s="1"/>
  <c r="P132" i="11"/>
  <c r="P125" i="11"/>
  <c r="P124" i="11" s="1"/>
  <c r="AU107" i="1" s="1"/>
  <c r="T132" i="11"/>
  <c r="T125" i="11" s="1"/>
  <c r="T124" i="11" s="1"/>
  <c r="P125" i="2"/>
  <c r="P124" i="2" s="1"/>
  <c r="P123" i="2" s="1"/>
  <c r="AU96" i="1" s="1"/>
  <c r="P394" i="2"/>
  <c r="P125" i="3"/>
  <c r="P124" i="3"/>
  <c r="P123" i="3"/>
  <c r="AU97" i="1"/>
  <c r="T263" i="3"/>
  <c r="BK125" i="4"/>
  <c r="J125" i="4"/>
  <c r="J100" i="4"/>
  <c r="BK162" i="4"/>
  <c r="J162" i="4"/>
  <c r="J101" i="4"/>
  <c r="BK125" i="5"/>
  <c r="J125" i="5" s="1"/>
  <c r="J100" i="5" s="1"/>
  <c r="P234" i="5"/>
  <c r="T125" i="6"/>
  <c r="T124" i="6" s="1"/>
  <c r="T123" i="6" s="1"/>
  <c r="R171" i="6"/>
  <c r="P125" i="7"/>
  <c r="P124" i="7" s="1"/>
  <c r="P123" i="7" s="1"/>
  <c r="AU102" i="1" s="1"/>
  <c r="R195" i="7"/>
  <c r="BK129" i="8"/>
  <c r="J129" i="8"/>
  <c r="J100" i="8"/>
  <c r="P158" i="8"/>
  <c r="P167" i="8"/>
  <c r="T119" i="9"/>
  <c r="T118" i="9"/>
  <c r="R157" i="9"/>
  <c r="P122" i="10"/>
  <c r="P121" i="10" s="1"/>
  <c r="AU106" i="1" s="1"/>
  <c r="BK132" i="11"/>
  <c r="J132" i="11" s="1"/>
  <c r="J100" i="11" s="1"/>
  <c r="R132" i="11"/>
  <c r="R125" i="11" s="1"/>
  <c r="R124" i="11" s="1"/>
  <c r="J91" i="2"/>
  <c r="F94" i="2"/>
  <c r="BE141" i="2"/>
  <c r="BE143" i="2"/>
  <c r="BE152" i="2"/>
  <c r="BE169" i="2"/>
  <c r="BE177" i="2"/>
  <c r="BE191" i="2"/>
  <c r="BE214" i="2"/>
  <c r="BE230" i="2"/>
  <c r="BE239" i="2"/>
  <c r="BE251" i="2"/>
  <c r="BE264" i="2"/>
  <c r="BE276" i="2"/>
  <c r="BE286" i="2"/>
  <c r="BE288" i="2"/>
  <c r="BE305" i="2"/>
  <c r="BE311" i="2"/>
  <c r="BE313" i="2"/>
  <c r="BE359" i="2"/>
  <c r="BE364" i="2"/>
  <c r="BE386" i="2"/>
  <c r="BE399" i="2"/>
  <c r="BE408" i="2"/>
  <c r="BE415" i="2"/>
  <c r="BE421" i="2"/>
  <c r="E111" i="3"/>
  <c r="BE128" i="3"/>
  <c r="BE136" i="3"/>
  <c r="BE139" i="3"/>
  <c r="BE155" i="3"/>
  <c r="BE165" i="3"/>
  <c r="BE182" i="3"/>
  <c r="BE197" i="3"/>
  <c r="BE219" i="3"/>
  <c r="BE237" i="3"/>
  <c r="BE240" i="3"/>
  <c r="BE242" i="3"/>
  <c r="BE245" i="3"/>
  <c r="BE252" i="3"/>
  <c r="BE271" i="3"/>
  <c r="F94" i="4"/>
  <c r="J117" i="4"/>
  <c r="BE126" i="4"/>
  <c r="BE143" i="4"/>
  <c r="BE157" i="4"/>
  <c r="BE163" i="4"/>
  <c r="E85" i="5"/>
  <c r="F94" i="5"/>
  <c r="BE126" i="5"/>
  <c r="BE158" i="5"/>
  <c r="BE168" i="5"/>
  <c r="BE171" i="5"/>
  <c r="BE187" i="5"/>
  <c r="BE202" i="5"/>
  <c r="BE212" i="5"/>
  <c r="BE220" i="5"/>
  <c r="BE226" i="5"/>
  <c r="E85" i="6"/>
  <c r="BE126" i="6"/>
  <c r="BE128" i="6"/>
  <c r="BE165" i="6"/>
  <c r="BE169" i="6"/>
  <c r="BE185" i="6"/>
  <c r="E111" i="7"/>
  <c r="BE126" i="7"/>
  <c r="BE134" i="7"/>
  <c r="BE140" i="7"/>
  <c r="BE144" i="7"/>
  <c r="BE153" i="7"/>
  <c r="BE181" i="7"/>
  <c r="BE183" i="7"/>
  <c r="BE185" i="7"/>
  <c r="BE201" i="7"/>
  <c r="F94" i="8"/>
  <c r="J121" i="8"/>
  <c r="BE142" i="8"/>
  <c r="BE150" i="8"/>
  <c r="BE170" i="8"/>
  <c r="E108" i="9"/>
  <c r="F115" i="9"/>
  <c r="BE120" i="9"/>
  <c r="BE123" i="9"/>
  <c r="BE135" i="9"/>
  <c r="BE138" i="9"/>
  <c r="BE147" i="9"/>
  <c r="BE151" i="9"/>
  <c r="BE160" i="9"/>
  <c r="BE168" i="9"/>
  <c r="F94" i="10"/>
  <c r="BE135" i="10"/>
  <c r="BE142" i="11"/>
  <c r="BE126" i="2"/>
  <c r="BE146" i="2"/>
  <c r="BE149" i="2"/>
  <c r="BE155" i="2"/>
  <c r="BE158" i="2"/>
  <c r="BE161" i="2"/>
  <c r="BE165" i="2"/>
  <c r="BE179" i="2"/>
  <c r="BE185" i="2"/>
  <c r="BE188" i="2"/>
  <c r="BE198" i="2"/>
  <c r="BE201" i="2"/>
  <c r="BE203" i="2"/>
  <c r="BE208" i="2"/>
  <c r="BE218" i="2"/>
  <c r="BE226" i="2"/>
  <c r="BE228" i="2"/>
  <c r="BE233" i="2"/>
  <c r="BE236" i="2"/>
  <c r="BE261" i="2"/>
  <c r="BE269" i="2"/>
  <c r="BE274" i="2"/>
  <c r="BE279" i="2"/>
  <c r="BE281" i="2"/>
  <c r="BE292" i="2"/>
  <c r="BE294" i="2"/>
  <c r="BE325" i="2"/>
  <c r="BE327" i="2"/>
  <c r="BE331" i="2"/>
  <c r="BE337" i="2"/>
  <c r="BE345" i="2"/>
  <c r="BE376" i="2"/>
  <c r="BE392" i="2"/>
  <c r="BE427" i="2"/>
  <c r="J117" i="3"/>
  <c r="BE126" i="3"/>
  <c r="BE131" i="3"/>
  <c r="BE145" i="3"/>
  <c r="BE160" i="3"/>
  <c r="BE162" i="3"/>
  <c r="BE168" i="3"/>
  <c r="BE170" i="3"/>
  <c r="BE177" i="3"/>
  <c r="BE211" i="3"/>
  <c r="BE223" i="3"/>
  <c r="BE256" i="3"/>
  <c r="BE261" i="3"/>
  <c r="BE264" i="3"/>
  <c r="BE267" i="3"/>
  <c r="BE274" i="3"/>
  <c r="BE132" i="4"/>
  <c r="BE134" i="4"/>
  <c r="BE148" i="4"/>
  <c r="BE151" i="4"/>
  <c r="BE170" i="4"/>
  <c r="BE134" i="5"/>
  <c r="BE139" i="5"/>
  <c r="BE142" i="5"/>
  <c r="BE145" i="5"/>
  <c r="BE148" i="5"/>
  <c r="BE151" i="5"/>
  <c r="BE160" i="5"/>
  <c r="BE174" i="5"/>
  <c r="BE177" i="5"/>
  <c r="BE199" i="5"/>
  <c r="BE215" i="5"/>
  <c r="BE218" i="5"/>
  <c r="BE235" i="5"/>
  <c r="J91" i="6"/>
  <c r="BE152" i="6"/>
  <c r="BE159" i="6"/>
  <c r="BE182" i="6"/>
  <c r="F120" i="7"/>
  <c r="BE132" i="7"/>
  <c r="BE142" i="7"/>
  <c r="BE150" i="7"/>
  <c r="BE160" i="7"/>
  <c r="BE163" i="7"/>
  <c r="BE174" i="7"/>
  <c r="BE177" i="7"/>
  <c r="BE179" i="7"/>
  <c r="E85" i="8"/>
  <c r="BE168" i="8"/>
  <c r="BE155" i="9"/>
  <c r="BE164" i="9"/>
  <c r="J91" i="10"/>
  <c r="E109" i="10"/>
  <c r="BE132" i="10"/>
  <c r="BE138" i="10"/>
  <c r="BE128" i="11"/>
  <c r="BE139" i="11"/>
  <c r="E111" i="2"/>
  <c r="BE130" i="2"/>
  <c r="BE172" i="2"/>
  <c r="BE195" i="2"/>
  <c r="BE205" i="2"/>
  <c r="BE210" i="2"/>
  <c r="BE242" i="2"/>
  <c r="BE248" i="2"/>
  <c r="BE272" i="2"/>
  <c r="BE290" i="2"/>
  <c r="BE296" i="2"/>
  <c r="BE299" i="2"/>
  <c r="BE315" i="2"/>
  <c r="BE317" i="2"/>
  <c r="BE320" i="2"/>
  <c r="BE333" i="2"/>
  <c r="BE343" i="2"/>
  <c r="BE347" i="2"/>
  <c r="BE349" i="2"/>
  <c r="BE378" i="2"/>
  <c r="BE380" i="2"/>
  <c r="BE382" i="2"/>
  <c r="BE384" i="2"/>
  <c r="BE388" i="2"/>
  <c r="BE418" i="2"/>
  <c r="BE424" i="2"/>
  <c r="BE430" i="2"/>
  <c r="BE433" i="2"/>
  <c r="BE437" i="2"/>
  <c r="BE133" i="3"/>
  <c r="BE150" i="3"/>
  <c r="BE153" i="3"/>
  <c r="BE188" i="3"/>
  <c r="BE190" i="3"/>
  <c r="BE208" i="3"/>
  <c r="BE213" i="3"/>
  <c r="BE229" i="3"/>
  <c r="BE231" i="3"/>
  <c r="BE233" i="3"/>
  <c r="BE277" i="3"/>
  <c r="E85" i="4"/>
  <c r="BE129" i="4"/>
  <c r="BE137" i="4"/>
  <c r="BE166" i="4"/>
  <c r="BE176" i="4"/>
  <c r="J91" i="5"/>
  <c r="BE128" i="5"/>
  <c r="BE131" i="5"/>
  <c r="BE136" i="5"/>
  <c r="BE155" i="5"/>
  <c r="BE162" i="5"/>
  <c r="BE182" i="5"/>
  <c r="BE185" i="5"/>
  <c r="BE190" i="5"/>
  <c r="BE196" i="5"/>
  <c r="BE204" i="5"/>
  <c r="BE223" i="5"/>
  <c r="BE245" i="5"/>
  <c r="BE248" i="5"/>
  <c r="BE251" i="5"/>
  <c r="BE255" i="5"/>
  <c r="BE145" i="6"/>
  <c r="BE148" i="6"/>
  <c r="BE150" i="6"/>
  <c r="BE167" i="6"/>
  <c r="BE172" i="6"/>
  <c r="J117" i="7"/>
  <c r="BE128" i="7"/>
  <c r="BE130" i="7"/>
  <c r="BE138" i="7"/>
  <c r="BE155" i="7"/>
  <c r="BE165" i="7"/>
  <c r="BE167" i="7"/>
  <c r="BE191" i="7"/>
  <c r="BE199" i="7"/>
  <c r="BE130" i="8"/>
  <c r="BE146" i="8"/>
  <c r="BE156" i="8"/>
  <c r="BE161" i="8"/>
  <c r="BE163" i="8"/>
  <c r="BE173" i="8"/>
  <c r="BK172" i="8"/>
  <c r="J172" i="8"/>
  <c r="J105" i="8"/>
  <c r="J89" i="9"/>
  <c r="BE126" i="9"/>
  <c r="BE129" i="9"/>
  <c r="BE144" i="9"/>
  <c r="BE158" i="9"/>
  <c r="BE162" i="9"/>
  <c r="BE126" i="10"/>
  <c r="BE129" i="10"/>
  <c r="BE141" i="10"/>
  <c r="E112" i="11"/>
  <c r="F121" i="11"/>
  <c r="BE126" i="11"/>
  <c r="BE133" i="11"/>
  <c r="BE145" i="11"/>
  <c r="BK144" i="11"/>
  <c r="J144" i="11" s="1"/>
  <c r="J102" i="11" s="1"/>
  <c r="BE133" i="2"/>
  <c r="BE136" i="2"/>
  <c r="BE175" i="2"/>
  <c r="BE181" i="2"/>
  <c r="BE222" i="2"/>
  <c r="BE245" i="2"/>
  <c r="BE253" i="2"/>
  <c r="BE257" i="2"/>
  <c r="BE259" i="2"/>
  <c r="BE267" i="2"/>
  <c r="BE284" i="2"/>
  <c r="BE302" i="2"/>
  <c r="BE308" i="2"/>
  <c r="BE323" i="2"/>
  <c r="BE329" i="2"/>
  <c r="BE335" i="2"/>
  <c r="BE339" i="2"/>
  <c r="BE341" i="2"/>
  <c r="BE351" i="2"/>
  <c r="BE353" i="2"/>
  <c r="BE355" i="2"/>
  <c r="BE357" i="2"/>
  <c r="BE362" i="2"/>
  <c r="BE366" i="2"/>
  <c r="BE368" i="2"/>
  <c r="BE370" i="2"/>
  <c r="BE372" i="2"/>
  <c r="BE374" i="2"/>
  <c r="BE390" i="2"/>
  <c r="BE395" i="2"/>
  <c r="BE403" i="2"/>
  <c r="BE405" i="2"/>
  <c r="BE411" i="2"/>
  <c r="F94" i="3"/>
  <c r="BE142" i="3"/>
  <c r="BE148" i="3"/>
  <c r="BE158" i="3"/>
  <c r="BE173" i="3"/>
  <c r="BE175" i="3"/>
  <c r="BE179" i="3"/>
  <c r="BE185" i="3"/>
  <c r="BE192" i="3"/>
  <c r="BE200" i="3"/>
  <c r="BE202" i="3"/>
  <c r="BE205" i="3"/>
  <c r="BE216" i="3"/>
  <c r="BE226" i="3"/>
  <c r="BE235" i="3"/>
  <c r="BE249" i="3"/>
  <c r="BE254" i="3"/>
  <c r="BE258" i="3"/>
  <c r="BE280" i="3"/>
  <c r="BE283" i="3"/>
  <c r="BE140" i="4"/>
  <c r="BE146" i="4"/>
  <c r="BE154" i="4"/>
  <c r="BE160" i="4"/>
  <c r="BE173" i="4"/>
  <c r="BE153" i="5"/>
  <c r="BE165" i="5"/>
  <c r="BE179" i="5"/>
  <c r="BE193" i="5"/>
  <c r="BE206" i="5"/>
  <c r="BE209" i="5"/>
  <c r="BE229" i="5"/>
  <c r="BE232" i="5"/>
  <c r="BE238" i="5"/>
  <c r="BE241" i="5"/>
  <c r="F94" i="6"/>
  <c r="BE131" i="6"/>
  <c r="BE134" i="6"/>
  <c r="BE137" i="6"/>
  <c r="BE140" i="6"/>
  <c r="BE142" i="6"/>
  <c r="BE155" i="6"/>
  <c r="BE162" i="6"/>
  <c r="BE178" i="6"/>
  <c r="BE136" i="7"/>
  <c r="BE146" i="7"/>
  <c r="BE148" i="7"/>
  <c r="BE157" i="7"/>
  <c r="BE169" i="7"/>
  <c r="BE187" i="7"/>
  <c r="BE189" i="7"/>
  <c r="BE193" i="7"/>
  <c r="BE196" i="7"/>
  <c r="BE134" i="8"/>
  <c r="BE138" i="8"/>
  <c r="BE159" i="8"/>
  <c r="BK155" i="8"/>
  <c r="J155" i="8"/>
  <c r="J102" i="8" s="1"/>
  <c r="BE132" i="9"/>
  <c r="BE141" i="9"/>
  <c r="BE149" i="9"/>
  <c r="BE153" i="9"/>
  <c r="BE166" i="9"/>
  <c r="BE123" i="10"/>
  <c r="J91" i="11"/>
  <c r="BE135" i="11"/>
  <c r="BE137" i="11"/>
  <c r="BK141" i="11"/>
  <c r="J141" i="11"/>
  <c r="J101" i="11" s="1"/>
  <c r="F37" i="2"/>
  <c r="BB96" i="1" s="1"/>
  <c r="F38" i="4"/>
  <c r="BC98" i="1"/>
  <c r="J36" i="2"/>
  <c r="AW96" i="1" s="1"/>
  <c r="F39" i="4"/>
  <c r="BD98" i="1"/>
  <c r="F37" i="5"/>
  <c r="BB99" i="1" s="1"/>
  <c r="J36" i="10"/>
  <c r="AW106" i="1"/>
  <c r="F38" i="2"/>
  <c r="BC96" i="1" s="1"/>
  <c r="F39" i="6"/>
  <c r="BD100" i="1"/>
  <c r="J36" i="7"/>
  <c r="AW102" i="1" s="1"/>
  <c r="F39" i="10"/>
  <c r="BD106" i="1" s="1"/>
  <c r="F39" i="11"/>
  <c r="BD107" i="1" s="1"/>
  <c r="AS94" i="1"/>
  <c r="F37" i="6"/>
  <c r="BB100" i="1" s="1"/>
  <c r="F34" i="9"/>
  <c r="BA104" i="1"/>
  <c r="F38" i="7"/>
  <c r="BC102" i="1" s="1"/>
  <c r="J36" i="8"/>
  <c r="AW103" i="1"/>
  <c r="F39" i="2"/>
  <c r="BD96" i="1" s="1"/>
  <c r="J36" i="6"/>
  <c r="AW100" i="1"/>
  <c r="F36" i="8"/>
  <c r="BA103" i="1" s="1"/>
  <c r="F37" i="11"/>
  <c r="BB107" i="1" s="1"/>
  <c r="F36" i="3"/>
  <c r="BA97" i="1" s="1"/>
  <c r="F39" i="5"/>
  <c r="BD99" i="1"/>
  <c r="F38" i="8"/>
  <c r="BC103" i="1" s="1"/>
  <c r="F37" i="9"/>
  <c r="BD104" i="1"/>
  <c r="F38" i="3"/>
  <c r="BC97" i="1" s="1"/>
  <c r="F38" i="6"/>
  <c r="BC100" i="1"/>
  <c r="J34" i="9"/>
  <c r="AW104" i="1" s="1"/>
  <c r="F38" i="10"/>
  <c r="BC106" i="1"/>
  <c r="F37" i="3"/>
  <c r="BB97" i="1" s="1"/>
  <c r="F37" i="10"/>
  <c r="BB106" i="1" s="1"/>
  <c r="J36" i="11"/>
  <c r="AW107" i="1" s="1"/>
  <c r="J36" i="3"/>
  <c r="AW97" i="1"/>
  <c r="F36" i="5"/>
  <c r="BA99" i="1" s="1"/>
  <c r="F36" i="7"/>
  <c r="BA102" i="1"/>
  <c r="F37" i="8"/>
  <c r="BB103" i="1" s="1"/>
  <c r="F36" i="9"/>
  <c r="BC104" i="1"/>
  <c r="F36" i="11"/>
  <c r="BA107" i="1" s="1"/>
  <c r="F39" i="3"/>
  <c r="BD97" i="1"/>
  <c r="F37" i="7"/>
  <c r="BB102" i="1" s="1"/>
  <c r="F36" i="2"/>
  <c r="BA96" i="1"/>
  <c r="F36" i="4"/>
  <c r="BA98" i="1" s="1"/>
  <c r="F36" i="6"/>
  <c r="BA100" i="1"/>
  <c r="F39" i="8"/>
  <c r="BD103" i="1" s="1"/>
  <c r="J36" i="4"/>
  <c r="AW98" i="1"/>
  <c r="J36" i="5"/>
  <c r="AW99" i="1" s="1"/>
  <c r="F35" i="9"/>
  <c r="BB104" i="1"/>
  <c r="F38" i="11"/>
  <c r="BC107" i="1" s="1"/>
  <c r="F37" i="4"/>
  <c r="BB98" i="1"/>
  <c r="F38" i="5"/>
  <c r="BC99" i="1" s="1"/>
  <c r="F39" i="7"/>
  <c r="BD102" i="1"/>
  <c r="F36" i="10"/>
  <c r="BA106" i="1" s="1"/>
  <c r="BK125" i="11" l="1"/>
  <c r="J125" i="11" s="1"/>
  <c r="J99" i="11" s="1"/>
  <c r="P128" i="8"/>
  <c r="P127" i="8"/>
  <c r="AU103" i="1"/>
  <c r="AU101" i="1" s="1"/>
  <c r="T123" i="3"/>
  <c r="R123" i="6"/>
  <c r="R118" i="9"/>
  <c r="P123" i="5"/>
  <c r="AU99" i="1" s="1"/>
  <c r="AU95" i="1" s="1"/>
  <c r="R123" i="2"/>
  <c r="T128" i="8"/>
  <c r="T127" i="8"/>
  <c r="T123" i="4"/>
  <c r="T123" i="2"/>
  <c r="R123" i="7"/>
  <c r="R123" i="5"/>
  <c r="BK123" i="3"/>
  <c r="J123" i="3" s="1"/>
  <c r="J32" i="3" s="1"/>
  <c r="AG97" i="1" s="1"/>
  <c r="J125" i="3"/>
  <c r="J100" i="3"/>
  <c r="BK124" i="5"/>
  <c r="J124" i="5" s="1"/>
  <c r="J99" i="5" s="1"/>
  <c r="BK123" i="6"/>
  <c r="J123" i="6" s="1"/>
  <c r="J98" i="6" s="1"/>
  <c r="J125" i="7"/>
  <c r="J100" i="7"/>
  <c r="J119" i="9"/>
  <c r="J97" i="9" s="1"/>
  <c r="BK124" i="2"/>
  <c r="J124" i="2"/>
  <c r="J99" i="2" s="1"/>
  <c r="J125" i="6"/>
  <c r="J100" i="6"/>
  <c r="BK124" i="4"/>
  <c r="BK123" i="4" s="1"/>
  <c r="J123" i="4" s="1"/>
  <c r="J32" i="4" s="1"/>
  <c r="AG98" i="1" s="1"/>
  <c r="BK123" i="7"/>
  <c r="J123" i="7"/>
  <c r="J98" i="7" s="1"/>
  <c r="BK128" i="8"/>
  <c r="BK127" i="8"/>
  <c r="J127" i="8"/>
  <c r="J122" i="10"/>
  <c r="J99" i="10" s="1"/>
  <c r="J30" i="9"/>
  <c r="AG104" i="1"/>
  <c r="AU105" i="1"/>
  <c r="J35" i="4"/>
  <c r="AV98" i="1" s="1"/>
  <c r="AT98" i="1" s="1"/>
  <c r="BA95" i="1"/>
  <c r="BD105" i="1"/>
  <c r="F35" i="5"/>
  <c r="AZ99" i="1"/>
  <c r="F35" i="7"/>
  <c r="AZ102" i="1" s="1"/>
  <c r="J35" i="6"/>
  <c r="AV100" i="1"/>
  <c r="AT100" i="1" s="1"/>
  <c r="BC95" i="1"/>
  <c r="AY95" i="1"/>
  <c r="F35" i="4"/>
  <c r="AZ98" i="1" s="1"/>
  <c r="F35" i="10"/>
  <c r="AZ106" i="1"/>
  <c r="BD95" i="1"/>
  <c r="J35" i="2"/>
  <c r="AV96" i="1"/>
  <c r="AT96" i="1" s="1"/>
  <c r="J35" i="10"/>
  <c r="AV106" i="1" s="1"/>
  <c r="AT106" i="1" s="1"/>
  <c r="BB101" i="1"/>
  <c r="AX101" i="1" s="1"/>
  <c r="F35" i="6"/>
  <c r="AZ100" i="1"/>
  <c r="F35" i="11"/>
  <c r="AZ107" i="1" s="1"/>
  <c r="J32" i="10"/>
  <c r="AG106" i="1" s="1"/>
  <c r="J32" i="8"/>
  <c r="AG103" i="1" s="1"/>
  <c r="BB105" i="1"/>
  <c r="AX105" i="1" s="1"/>
  <c r="F35" i="8"/>
  <c r="AZ103" i="1" s="1"/>
  <c r="BA101" i="1"/>
  <c r="AW101" i="1"/>
  <c r="J35" i="3"/>
  <c r="AV97" i="1" s="1"/>
  <c r="AT97" i="1" s="1"/>
  <c r="F33" i="9"/>
  <c r="AZ104" i="1"/>
  <c r="BC105" i="1"/>
  <c r="AY105" i="1" s="1"/>
  <c r="J33" i="9"/>
  <c r="AV104" i="1"/>
  <c r="AT104" i="1" s="1"/>
  <c r="BC101" i="1"/>
  <c r="AY101" i="1"/>
  <c r="J35" i="5"/>
  <c r="AV99" i="1" s="1"/>
  <c r="AT99" i="1" s="1"/>
  <c r="J35" i="8"/>
  <c r="AV103" i="1"/>
  <c r="AT103" i="1" s="1"/>
  <c r="BB95" i="1"/>
  <c r="AX95" i="1"/>
  <c r="BD101" i="1"/>
  <c r="BA105" i="1"/>
  <c r="AW105" i="1" s="1"/>
  <c r="F35" i="3"/>
  <c r="AZ97" i="1"/>
  <c r="J35" i="7"/>
  <c r="AV102" i="1" s="1"/>
  <c r="AT102" i="1" s="1"/>
  <c r="J35" i="11"/>
  <c r="AV107" i="1" s="1"/>
  <c r="AT107" i="1" s="1"/>
  <c r="F35" i="2"/>
  <c r="AZ96" i="1"/>
  <c r="BK124" i="11" l="1"/>
  <c r="J124" i="11" s="1"/>
  <c r="J32" i="11" s="1"/>
  <c r="AG107" i="1" s="1"/>
  <c r="AU94" i="1"/>
  <c r="AN106" i="1"/>
  <c r="J41" i="3"/>
  <c r="J41" i="4"/>
  <c r="J41" i="8"/>
  <c r="J39" i="9"/>
  <c r="J41" i="10"/>
  <c r="J41" i="11"/>
  <c r="J128" i="8"/>
  <c r="J99" i="8" s="1"/>
  <c r="J98" i="3"/>
  <c r="J98" i="4"/>
  <c r="J124" i="4"/>
  <c r="J99" i="4" s="1"/>
  <c r="BK123" i="5"/>
  <c r="J123" i="5"/>
  <c r="J98" i="5" s="1"/>
  <c r="J98" i="8"/>
  <c r="J98" i="11"/>
  <c r="BK123" i="2"/>
  <c r="J123" i="2" s="1"/>
  <c r="J98" i="2" s="1"/>
  <c r="AN104" i="1"/>
  <c r="AN98" i="1"/>
  <c r="AN107" i="1"/>
  <c r="BA94" i="1"/>
  <c r="W30" i="1"/>
  <c r="BD94" i="1"/>
  <c r="W33" i="1" s="1"/>
  <c r="AN97" i="1"/>
  <c r="AN103" i="1"/>
  <c r="AZ95" i="1"/>
  <c r="AV95" i="1" s="1"/>
  <c r="AZ101" i="1"/>
  <c r="AV101" i="1"/>
  <c r="AT101" i="1"/>
  <c r="J32" i="6"/>
  <c r="AG100" i="1" s="1"/>
  <c r="AN100" i="1" s="1"/>
  <c r="AZ105" i="1"/>
  <c r="AV105" i="1" s="1"/>
  <c r="AT105" i="1" s="1"/>
  <c r="AW95" i="1"/>
  <c r="AG105" i="1"/>
  <c r="BC94" i="1"/>
  <c r="AY94" i="1" s="1"/>
  <c r="J32" i="7"/>
  <c r="AG102" i="1" s="1"/>
  <c r="AN102" i="1" s="1"/>
  <c r="BB94" i="1"/>
  <c r="AX94" i="1"/>
  <c r="AN105" i="1" l="1"/>
  <c r="J41" i="7"/>
  <c r="J41" i="6"/>
  <c r="AW94" i="1"/>
  <c r="AK30" i="1" s="1"/>
  <c r="J32" i="5"/>
  <c r="AG99" i="1"/>
  <c r="AN99" i="1"/>
  <c r="AZ94" i="1"/>
  <c r="W29" i="1"/>
  <c r="AG101" i="1"/>
  <c r="AN101" i="1"/>
  <c r="J32" i="2"/>
  <c r="AG96" i="1"/>
  <c r="AN96" i="1"/>
  <c r="W32" i="1"/>
  <c r="W31" i="1"/>
  <c r="AT95" i="1"/>
  <c r="J41" i="2" l="1"/>
  <c r="J41" i="5"/>
  <c r="AG95" i="1"/>
  <c r="AN95" i="1" s="1"/>
  <c r="AV94" i="1"/>
  <c r="AK29" i="1"/>
  <c r="AG94" i="1" l="1"/>
  <c r="AT94" i="1"/>
  <c r="AN94" i="1" l="1"/>
  <c r="AK26" i="1"/>
  <c r="AK35" i="1"/>
</calcChain>
</file>

<file path=xl/sharedStrings.xml><?xml version="1.0" encoding="utf-8"?>
<sst xmlns="http://schemas.openxmlformats.org/spreadsheetml/2006/main" count="9941" uniqueCount="1507">
  <si>
    <t>Export Komplet</t>
  </si>
  <si>
    <t/>
  </si>
  <si>
    <t>2.0</t>
  </si>
  <si>
    <t>ZAMOK</t>
  </si>
  <si>
    <t>False</t>
  </si>
  <si>
    <t>{4d91b9cb-efa8-4842-a0b8-3758a28f6cde}</t>
  </si>
  <si>
    <t>0,01</t>
  </si>
  <si>
    <t>21</t>
  </si>
  <si>
    <t>15</t>
  </si>
  <si>
    <t>REKAPITULACE STAVBY</t>
  </si>
  <si>
    <t>v ---  níže se nacházejí doplnkové a pomocné údaje k sestavám  --- v</t>
  </si>
  <si>
    <t>Návod na vyplnění</t>
  </si>
  <si>
    <t>0,001</t>
  </si>
  <si>
    <t>Kód:</t>
  </si>
  <si>
    <t>63520196</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</si>
  <si>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</si>
  <si>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</si>
  <si>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kolejí a výhybek v žst. Hradec nad Moravicí</t>
  </si>
  <si>
    <t>KSO:</t>
  </si>
  <si>
    <t>CC-CZ:</t>
  </si>
  <si>
    <t>Místo:</t>
  </si>
  <si>
    <t>PS Opava</t>
  </si>
  <si>
    <t>Datum:</t>
  </si>
  <si>
    <t>12. 6. 2020</t>
  </si>
  <si>
    <t>Zadavatel:</t>
  </si>
  <si>
    <t>IČ:</t>
  </si>
  <si>
    <t>70994234</t>
  </si>
  <si>
    <t>Správa železnic, státní organizace, OŘ Ostrava</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</si>
  <si>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</si>
  <si>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</si>
  <si>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</si>
  <si>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</si>
  <si>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</si>
  <si>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</si>
  <si>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</si>
  <si>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</si>
  <si>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</si>
  <si>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</si>
  <si>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</si>
  <si>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</si>
  <si>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</si>
  <si>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</si>
  <si>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</si>
  <si>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</si>
  <si>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</si>
  <si>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</si>
  <si>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</si>
  <si>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</si>
  <si>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</si>
  <si>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</si>
  <si>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</si>
  <si>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</si>
  <si>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</si>
  <si>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</si>
  <si>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</si>
  <si>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</si>
  <si>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</si>
  <si>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</si>
  <si>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</si>
  <si>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</si>
  <si>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</si>
  <si>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</si>
  <si>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</si>
  <si>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</si>
  <si>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</si>
  <si>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</si>
  <si>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</si>
  <si>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</si>
  <si>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</si>
  <si>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</si>
  <si>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</si>
  <si>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</si>
  <si>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</si>
  <si>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</si>
  <si>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</si>
  <si>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</si>
  <si>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</si>
  <si>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</si>
  <si>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</si>
  <si>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</si>
  <si>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</si>
  <si>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01</t>
  </si>
  <si>
    <t>Železniční svršek, spodek</t>
  </si>
  <si>
    <t>STA</t>
  </si>
  <si>
    <t>1</t>
  </si>
  <si>
    <t>{ff8bd326-12ca-4a05-9e41-e5d1b1779a88}</t>
  </si>
  <si>
    <t>2</t>
  </si>
  <si>
    <t>/</t>
  </si>
  <si>
    <t>SO 01-01</t>
  </si>
  <si>
    <t>Oprava kolejí a výhybek v dopravně Hradec nad Moravicí</t>
  </si>
  <si>
    <t>Soupis</t>
  </si>
  <si>
    <t>{92821afd-a091-4a20-9162-b4273fb88467}</t>
  </si>
  <si>
    <t>SO 01-02</t>
  </si>
  <si>
    <t>Oprava nástupiště</t>
  </si>
  <si>
    <t>{6ae2e838-9ef9-4e36-83b6-2504fbd17b56}</t>
  </si>
  <si>
    <t>SO 01-03</t>
  </si>
  <si>
    <t>Chodník k přechodu pro pěší</t>
  </si>
  <si>
    <t>{e0dd8d3d-657b-4ca2-a013-97ecefa0684a}</t>
  </si>
  <si>
    <t>SO 01-04</t>
  </si>
  <si>
    <t>Úprava zpevněných ploch u VB</t>
  </si>
  <si>
    <t>{ff069770-2059-4cb9-a1ab-9911f8c1ac30}</t>
  </si>
  <si>
    <t>SO 01-05</t>
  </si>
  <si>
    <t>Demolice boční rampy u koleje č. 3</t>
  </si>
  <si>
    <t>{bb36d96e-3eac-4198-a612-79643855905f}</t>
  </si>
  <si>
    <t>SO 02</t>
  </si>
  <si>
    <t>Oprava osvětlení dD3 Hradec nad Moravicí</t>
  </si>
  <si>
    <t>{618728e6-7503-4df4-a91d-a5970a8b074e}</t>
  </si>
  <si>
    <t>828 75</t>
  </si>
  <si>
    <t>SO 02-01</t>
  </si>
  <si>
    <t>{ac8752f6-563b-4556-929a-425737f81a35}</t>
  </si>
  <si>
    <t>SO 02-02</t>
  </si>
  <si>
    <t>Zemní práce</t>
  </si>
  <si>
    <t>{8aa0b4a8-e936-4b69-bf7b-af3abb5b6e3f}</t>
  </si>
  <si>
    <t>PS 01</t>
  </si>
  <si>
    <t>Úprava zabezpečovacího zařízení</t>
  </si>
  <si>
    <t>PRO</t>
  </si>
  <si>
    <t>{8ae16733-a998-4b9e-af47-a4cdb677ed17}</t>
  </si>
  <si>
    <t>VON</t>
  </si>
  <si>
    <t xml:space="preserve">Oprava kolejí a výhybek v žst. Hradec nad Moravicí                                     </t>
  </si>
  <si>
    <t>{80c8b1ad-5db9-4973-94b8-053413397242}</t>
  </si>
  <si>
    <t>SO 01 ST</t>
  </si>
  <si>
    <t>Vedlejší a ostatní náklady - ST</t>
  </si>
  <si>
    <t>{85d02a1a-679e-485a-98b0-436d6ef8ba22}</t>
  </si>
  <si>
    <t>SO 02 SEE</t>
  </si>
  <si>
    <t>Vedlejší a ostatní náklady - SEE</t>
  </si>
  <si>
    <t>{af9e4fe6-aca2-4043-97f7-9f3e420ad69c}</t>
  </si>
  <si>
    <t>KRYCÍ LIST SOUPISU PRACÍ</t>
  </si>
  <si>
    <t>Objekt:</t>
  </si>
  <si>
    <t>SO 01 - Železniční svršek, spodek</t>
  </si>
  <si>
    <t>Soupis:</t>
  </si>
  <si>
    <t>SO 01-01 - Oprava kolejí a výhybek v dopravně Hradec nad Moravicí</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</si>
  <si>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</si>
  <si>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</si>
  <si>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</si>
  <si>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</si>
  <si>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</si>
  <si>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</si>
  <si>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</si>
  <si>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</si>
  <si>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</si>
  <si>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</si>
  <si>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</si>
  <si>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</si>
  <si>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</si>
  <si>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</si>
  <si>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</si>
  <si>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</si>
  <si>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</si>
  <si>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</si>
  <si>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</si>
  <si>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</si>
  <si>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</si>
  <si>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</si>
  <si>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</si>
  <si>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</si>
  <si>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</si>
  <si>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</si>
  <si>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</si>
  <si>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5911655040</t>
  </si>
  <si>
    <t>Demontáž jednoduché výhybky na úložišti dřevěné pražce soustavy S49</t>
  </si>
  <si>
    <t>m</t>
  </si>
  <si>
    <t>Sborník UOŽI 01 2020</t>
  </si>
  <si>
    <t>4</t>
  </si>
  <si>
    <t>1935482246</t>
  </si>
  <si>
    <t>PP</t>
  </si>
  <si>
    <t>Demontáž jednoduché výhybky na úložišti dřevěné pražce soustavy S49. Poznámka: 1. V cenách jsou započteny náklady na demontáž do součástí, manipulaci, naložení na dopravní prostředek a uložení vyzískaného materiálu na úložišti.</t>
  </si>
  <si>
    <t>P</t>
  </si>
  <si>
    <t>Poznámka k položce:_x000D_
Rozvinutá délka výhybky=m</t>
  </si>
  <si>
    <t>VV</t>
  </si>
  <si>
    <t>1*49,85+2*37,83</t>
  </si>
  <si>
    <t>5913200120</t>
  </si>
  <si>
    <t>Demontáž dřevěné konstrukce přechodu část vnitřní</t>
  </si>
  <si>
    <t>m2</t>
  </si>
  <si>
    <t>-892503338</t>
  </si>
  <si>
    <t>Demontáž dřevěné konstrukce přechodu část vnitřní. Poznámka: 1. V cenách jsou započteny náklady na demontáž a naložení na dopravní prostředek.</t>
  </si>
  <si>
    <t>3,00*1,30</t>
  </si>
  <si>
    <t>3</t>
  </si>
  <si>
    <t>5907050120</t>
  </si>
  <si>
    <t>Dělení kolejnic kyslíkem tv. S49</t>
  </si>
  <si>
    <t>kus</t>
  </si>
  <si>
    <t>-27750724</t>
  </si>
  <si>
    <t>Dělení kolejnic kyslíkem tv. S49. Poznámka: 1. V cenách jsou započteny náklady na manipulaci, podložení, označení a provedení řezu kolejnice.</t>
  </si>
  <si>
    <t>Poznámka k položce:_x000D_
Řez=kus</t>
  </si>
  <si>
    <t>5999010010</t>
  </si>
  <si>
    <t>Vyjmutí a snesení konstrukcí nebo dílů hmotnosti do 10 t</t>
  </si>
  <si>
    <t>t</t>
  </si>
  <si>
    <t>-2124054086</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</si>
  <si>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</si>
  <si>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368,00*0,295298+591,50*0,546098"KP</t>
  </si>
  <si>
    <t>5*12,260"výhybky</t>
  </si>
  <si>
    <t>Součet</t>
  </si>
  <si>
    <t>5914145020</t>
  </si>
  <si>
    <t>Demontáž zarážedla kolejnicového</t>
  </si>
  <si>
    <t>-1646966373</t>
  </si>
  <si>
    <t>Demontáž zarážedla kolejnicového. Poznámka: 1. V cenách jsou započteny náklady na vybourání, odstranění a naložení výzisku na dopravní prostředek.</t>
  </si>
  <si>
    <t>6</t>
  </si>
  <si>
    <t>5905055010</t>
  </si>
  <si>
    <t>Odstranění stávajícího kolejového lože odtěžením v koleji</t>
  </si>
  <si>
    <t>m3</t>
  </si>
  <si>
    <t>1601663328</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</si>
  <si>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</si>
  <si>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511,00*1,568+41,00*1,549</t>
  </si>
  <si>
    <t>7</t>
  </si>
  <si>
    <t>5905055020</t>
  </si>
  <si>
    <t>Odstranění stávajícího kolejového lože odtěžením ve výhybce</t>
  </si>
  <si>
    <t>-1388004002</t>
  </si>
  <si>
    <t>Odstranění stávajícího kolejového lože odtěžením ve výhybce. Poznámka: 1. V cenách jsou započteny náklady na odstranění KL, úpravu pláně a rozprostření výzisku na terén nebo jeho naložení na dopravní prostředek. 2. Položka se použije v případech, kdy se nové KL nezřizuje.</t>
  </si>
  <si>
    <t>4*66,000</t>
  </si>
  <si>
    <t>8</t>
  </si>
  <si>
    <t>5905060010</t>
  </si>
  <si>
    <t>Zřízení nového kolejového lože v koleji</t>
  </si>
  <si>
    <t>-1535378658</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</si>
  <si>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</si>
  <si>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511,00*1,699+41,00*1,549</t>
  </si>
  <si>
    <t>9</t>
  </si>
  <si>
    <t>5905060020</t>
  </si>
  <si>
    <t>Zřízení nového kolejového lože ve výhybce</t>
  </si>
  <si>
    <t>-321491873</t>
  </si>
  <si>
    <t>Zřízení nového kolejového lože ve výhybce.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</si>
  <si>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1*70,000+2*53,000</t>
  </si>
  <si>
    <t>10</t>
  </si>
  <si>
    <t>5911629040</t>
  </si>
  <si>
    <t>Montáž jednoduché výhybky na úložišti dřevěné pražce soustavy S49</t>
  </si>
  <si>
    <t>1423574511</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</si>
  <si>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</si>
  <si>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11</t>
  </si>
  <si>
    <t>5999015020</t>
  </si>
  <si>
    <t>Vložení konstrukcí nebo dílů hmotnosti přes 10 do 20 t</t>
  </si>
  <si>
    <t>1853473017</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</si>
  <si>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</si>
  <si>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1*17,620+2*13,190</t>
  </si>
  <si>
    <t>12</t>
  </si>
  <si>
    <t>5911060030</t>
  </si>
  <si>
    <t>Výměna výhybkové kolejnice přímé tv. S49</t>
  </si>
  <si>
    <t>730413957</t>
  </si>
  <si>
    <t>Výměna výhybkové kolejnice přímé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</si>
  <si>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Poznámka k položce:_x000D_
Metr kolejnice=metr</t>
  </si>
  <si>
    <t>2*12,50+2*(2*11,00)</t>
  </si>
  <si>
    <t>13</t>
  </si>
  <si>
    <t>5911060130</t>
  </si>
  <si>
    <t>Výměna výhybkové kolejnice ohnuté tv. S49</t>
  </si>
  <si>
    <t>1330633356</t>
  </si>
  <si>
    <t>Výměna výhybkové kolejnice ohnuté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</si>
  <si>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14</t>
  </si>
  <si>
    <t>5911117030</t>
  </si>
  <si>
    <t>Výměna přídržnice srdcovky jednoduché typ Kn60 přímé soustavy S49</t>
  </si>
  <si>
    <t>769842821</t>
  </si>
  <si>
    <t>Výměna přídržnice srdcovky jednoduché typ Kn60 přímé soustavy S49. Poznámka: 1. V cenách jsou započteny náklady na výměnu přídržnice, vymezení šíře žlábku a ošetření součástí mazivem. 2. V cenách nejsou obsaženy náklady na dodávku dílu.</t>
  </si>
  <si>
    <t>2*3,40</t>
  </si>
  <si>
    <t>5911117130</t>
  </si>
  <si>
    <t>Výměna přídržnice srdcovky jednoduché typ Kn60 ohnuté soustavy S49</t>
  </si>
  <si>
    <t>-488769457</t>
  </si>
  <si>
    <t>Výměna přídržnice srdcovky jednoduché typ Kn60 ohnuté soustavy S49. Poznámka: 1. V cenách jsou započteny náklady na výměnu přídržnice, vymezení šíře žlábku a ošetření součástí mazivem. 2. V cenách nejsou obsaženy náklady na dodávku dílu.</t>
  </si>
  <si>
    <t>16</t>
  </si>
  <si>
    <t>5906130380</t>
  </si>
  <si>
    <t>Montáž kolejového roštu v ose koleje pražce betonové vystrojené tv. S49 rozdělení "c"</t>
  </si>
  <si>
    <t>km</t>
  </si>
  <si>
    <t>-667867529</t>
  </si>
  <si>
    <t>Montáž kolejového roštu v ose koleje pražce betonové vystrojené tv. S49 rozdělení "c". Poznámka: 1. V cenách jsou započteny náklady na manipulaci a montáž KR, u pražců dřevěných nevystrojených i na vrtání pražců. 2. V cenách nejsou obsaženy náklady na dodávku materiálu.</t>
  </si>
  <si>
    <t>17</t>
  </si>
  <si>
    <t>5906130070</t>
  </si>
  <si>
    <t>Montáž kolejového roštu v ose koleje pražce dřevěné nevystrojené tv. S49 rozdělení "c"</t>
  </si>
  <si>
    <t>-1149163022</t>
  </si>
  <si>
    <t>Montáž kolejového roštu v ose koleje pražce dřevěné nevystrojené tv. S49 rozdělení "c". Poznámka: 1. V cenách jsou započteny náklady na manipulaci a montáž KR, u pražců dřevěných nevystrojených i na vrtání pražců. 2. V cenách nejsou obsaženy náklady na dodávku materiálu.</t>
  </si>
  <si>
    <t>18</t>
  </si>
  <si>
    <t>5914152020</t>
  </si>
  <si>
    <t>Zřízení zarážedla kolejnicového</t>
  </si>
  <si>
    <t>-628337256</t>
  </si>
  <si>
    <t>Zřízení zarážedla kolejnicového. Poznámka: 1. V cenách jsou započteny náklady na zřízení podle vzorového listu. 2. V cenách nejsou obsaženy náklady na dodávku materiálu.</t>
  </si>
  <si>
    <t>19</t>
  </si>
  <si>
    <t>5909042010</t>
  </si>
  <si>
    <t>Přesná úprava GPK výhybky směrové a výškové uspořádání pražce dřevěné nebo ocelové</t>
  </si>
  <si>
    <t>1087330869</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</si>
  <si>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</si>
  <si>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20</t>
  </si>
  <si>
    <t>5909032020</t>
  </si>
  <si>
    <t>Přesná úprava GPK koleje směrové a výškové uspořádání pražce betonové</t>
  </si>
  <si>
    <t>1604097580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</si>
  <si>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</si>
  <si>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Poznámka k položce:_x000D_
Kilometr koleje=km</t>
  </si>
  <si>
    <t>5909032010</t>
  </si>
  <si>
    <t>Přesná úprava GPK koleje směrové a výškové uspořádání pražce dřevěné nebo ocelové</t>
  </si>
  <si>
    <t>-1897405560</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</si>
  <si>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</si>
  <si>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22</t>
  </si>
  <si>
    <t>5909040010</t>
  </si>
  <si>
    <t>Následná úprava GPK výhybky směrové a výškové uspořádání pražce dřevěné nebo ocelové</t>
  </si>
  <si>
    <t>-822202557</t>
  </si>
  <si>
    <t>Následná úprava GPK výhybky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</si>
  <si>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23</t>
  </si>
  <si>
    <t>5909030020</t>
  </si>
  <si>
    <t>Následná úprava GPK koleje směrové a výškové uspořádání pražce betonové</t>
  </si>
  <si>
    <t>-379601616</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</si>
  <si>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</si>
  <si>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24</t>
  </si>
  <si>
    <t>5909030010</t>
  </si>
  <si>
    <t>Následná úprava GPK koleje směrové a výškové uspořádání pražce dřevěné nebo ocelové</t>
  </si>
  <si>
    <t>194336735</t>
  </si>
  <si>
    <t>Následná úprava GPK koleje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</si>
  <si>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25</t>
  </si>
  <si>
    <t>5905105040</t>
  </si>
  <si>
    <t>Doplnění KL kamenivem souvisle strojně ve výhybce</t>
  </si>
  <si>
    <t>-624110418</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</si>
  <si>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</si>
  <si>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26</t>
  </si>
  <si>
    <t>5905105030</t>
  </si>
  <si>
    <t>Doplnění KL kamenivem souvisle strojně v koleji</t>
  </si>
  <si>
    <t>-756109696</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</si>
  <si>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</si>
  <si>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27</t>
  </si>
  <si>
    <t>5910020030</t>
  </si>
  <si>
    <t>Svařování kolejnic termitem plný předehřev standardní spára svar sériový tv. S49</t>
  </si>
  <si>
    <t>svar</t>
  </si>
  <si>
    <t>-912404296</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</si>
  <si>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</si>
  <si>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38+12</t>
  </si>
  <si>
    <t>28</t>
  </si>
  <si>
    <t>5910025130</t>
  </si>
  <si>
    <t>Svařování kolejnic elektrickým obloukem svar jednotlivý tv. S49</t>
  </si>
  <si>
    <t>-636220354</t>
  </si>
  <si>
    <t>Svařování kolejnic elektrickým obloukem svar jednotlivý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</si>
  <si>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29</t>
  </si>
  <si>
    <t>5910050010</t>
  </si>
  <si>
    <t>Umožnění volné dilatace dílů výhybek demontáž upevňovadel výhybka I. generace</t>
  </si>
  <si>
    <t>867053205</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</si>
  <si>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</si>
  <si>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30</t>
  </si>
  <si>
    <t>5910050110</t>
  </si>
  <si>
    <t>Umožnění volné dilatace dílů výhybek montáž upevňovadel výhybka I. generace</t>
  </si>
  <si>
    <t>1561344099</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</si>
  <si>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</si>
  <si>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31</t>
  </si>
  <si>
    <t>5910040310</t>
  </si>
  <si>
    <t>Umožnění volné dilatace kolejnice demontáž upevňovadel s osazením kluzných podložek rozdělení pražců "c"</t>
  </si>
  <si>
    <t>-187685240</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</si>
  <si>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</si>
  <si>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Poznámka k položce:_x000D_
Metr kolejnice=m</t>
  </si>
  <si>
    <t>2*552,00</t>
  </si>
  <si>
    <t>32</t>
  </si>
  <si>
    <t>5910040410</t>
  </si>
  <si>
    <t>Umožnění volné dilatace kolejnice montáž upevňovadel s odstraněním kluzných podložek rozdělení pražců "c"</t>
  </si>
  <si>
    <t>-1668738355</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</si>
  <si>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</si>
  <si>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33</t>
  </si>
  <si>
    <t>5910035030</t>
  </si>
  <si>
    <t>Dosažení dovolené upínací teploty v BK prodloužením kolejnicového pásu v koleji tv. S49</t>
  </si>
  <si>
    <t>-123446684</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</si>
  <si>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</si>
  <si>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34</t>
  </si>
  <si>
    <t>5908010130</t>
  </si>
  <si>
    <t>Zřízení kolejnicového styku s rozřezem a vrtáním - 4 otvory tv. S49</t>
  </si>
  <si>
    <t>styk</t>
  </si>
  <si>
    <t>-175565227</t>
  </si>
  <si>
    <t>Zřízení kolejnicového styku s rozřezem a vrtáním - 4 otvory tv. S49. Poznámka: 1. V cenách jsou započteny náklady na zřízení styku, případné nastavení dilatační spáry a ošetření součástí mazivem. U přechodového styku se použije položka s větším tvarem. 2. V cenách nejsou obsaženy náklady na dodávku materiálu.</t>
  </si>
  <si>
    <t>35</t>
  </si>
  <si>
    <t>5905025110</t>
  </si>
  <si>
    <t>Doplnění stezky štěrkodrtí souvislé</t>
  </si>
  <si>
    <t>1512201052</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</si>
  <si>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</si>
  <si>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65,00*1,00*0,05+300,00*1,00*0,05</t>
  </si>
  <si>
    <t>36</t>
  </si>
  <si>
    <t>5905023020</t>
  </si>
  <si>
    <t>Úprava povrchu stezky rozprostřením štěrkodrtě přes 3 do 5 cm</t>
  </si>
  <si>
    <t>921162325</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</si>
  <si>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</si>
  <si>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65,00*1,00+300,00*1,00</t>
  </si>
  <si>
    <t>37</t>
  </si>
  <si>
    <t>5912023010</t>
  </si>
  <si>
    <t>Demontáž návěstidla uloženého ve stezce námezníku</t>
  </si>
  <si>
    <t>1538840068</t>
  </si>
  <si>
    <t>Demontáž návěstidla uloženého ve stezce námezníku. Poznámka: 1. V cenách jsou započteny náklady na demontáž návěstidla, zához, úpravu terénu a naložení na dopravní prostředek.</t>
  </si>
  <si>
    <t>Poznámka k položce:_x000D_
Návěstidlo=kus</t>
  </si>
  <si>
    <t>38</t>
  </si>
  <si>
    <t>5912037010</t>
  </si>
  <si>
    <t>Montáž návěstidla uloženého ve stezce námezníku</t>
  </si>
  <si>
    <t>-504198852</t>
  </si>
  <si>
    <t>Montáž návěstidla uloženého ve stezce námezníku. Poznámka: 1. V cenách jsou započteny náklady na montáž návěstidel umístěných ve stezce včetně zemních prací a úpravy místa uložení. 2. V cenách nejsou obsaženy náklady na dodávku materiálu.</t>
  </si>
  <si>
    <t>39</t>
  </si>
  <si>
    <t>5912065210</t>
  </si>
  <si>
    <t>Montáž zajišťovací značky včetně sloupku a základu konzolové</t>
  </si>
  <si>
    <t>295731537</t>
  </si>
  <si>
    <t>Montáž zajišťovací značky včetně sloupku a základu konzolové. Poznámka: 1. V cenách jsou započteny náklady na montáž součástí značky včetně zemních prací a úpravy terénu. 2. V cenách nejsou obsaženy náklady na dodávku materiálu.</t>
  </si>
  <si>
    <t>Poznámka k položce:_x000D_
Značka=kus</t>
  </si>
  <si>
    <t>40</t>
  </si>
  <si>
    <t>5912065020</t>
  </si>
  <si>
    <t>Montáž zajišťovací značky samostatné hřeb</t>
  </si>
  <si>
    <t>-1294713724</t>
  </si>
  <si>
    <t>Montáž zajišťovací značky samostatné hřeb. Poznámka: 1. V cenách jsou započteny náklady na montáž součástí značky včetně zemních prací a úpravy terénu. 2. V cenách nejsou obsaženy náklady na dodávku materiálu.</t>
  </si>
  <si>
    <t>41</t>
  </si>
  <si>
    <t>5912045120</t>
  </si>
  <si>
    <t>Montáž návěstidla včetně sloupku a patky místa zastavení</t>
  </si>
  <si>
    <t>1323237093</t>
  </si>
  <si>
    <t>Montáž návěstidla včetně sloupku a patky místa zastavení. Poznámka: 1. V cenách jsou započteny náklady na zemní práce, montáž patky, sloupku a návěstidla, úpravu a rozprostření zeminy na terén. 2. V cenách nejsou obsaženy náklady na dodávku materiálu.</t>
  </si>
  <si>
    <t>Poznámka k položce:_x000D_
Návěstidlo+sloupek+patka=kus</t>
  </si>
  <si>
    <t>42</t>
  </si>
  <si>
    <t>5915020010</t>
  </si>
  <si>
    <t>Povrchová úprava plochy železničního spodku</t>
  </si>
  <si>
    <t>421713515</t>
  </si>
  <si>
    <t>Povrchová úprava plochy železničního spodku. Poznámka: 1. V cenách jsou započteny náklady na urovnání a úpravu ploch nebo skládek výzisku kameniva a zeminy s jejich případnou rekultivací.</t>
  </si>
  <si>
    <t>43</t>
  </si>
  <si>
    <t>5911655210</t>
  </si>
  <si>
    <t>Demontáž jednoduché výhybky na úložišti ocelové pražce válcované soustavy T</t>
  </si>
  <si>
    <t>1335224703</t>
  </si>
  <si>
    <t>Demontáž jednoduché výhybky na úložišti ocelové pražce válcované soustavy T. Poznámka: 1. V cenách jsou započteny náklady na demontáž do součástí, manipulaci, naložení na dopravní prostředek a uložení vyzískaného materiálu na úložišti.</t>
  </si>
  <si>
    <t>5*48,20</t>
  </si>
  <si>
    <t>44</t>
  </si>
  <si>
    <t>5906135070</t>
  </si>
  <si>
    <t>Demontáž kolejového roštu koleje na úložišti pražce dřevěné tv. S49 rozdělení "c"</t>
  </si>
  <si>
    <t>257263146</t>
  </si>
  <si>
    <t>Demontáž kolejového roštu koleje na úložišti pražce dřevěné tv. S49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</si>
  <si>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45</t>
  </si>
  <si>
    <t>5906135190</t>
  </si>
  <si>
    <t>Demontáž kolejového roštu koleje na úložišti pražce betonové tv. S49 "c"</t>
  </si>
  <si>
    <t>-1155585609</t>
  </si>
  <si>
    <t>Demontáž kolejového roštu koleje na úložišti pražce betonové tv. S49 "c". Poznámka: 1. V cenách jsou započteny náklady na demontáž a rozebrání kolejového roštu do součástí, manipulaci, naložení výzisku na dopravní prostředek a uložení na úložišti. 2. V cenách nejsou obsaženy náklady na dopravu a vytřídění.</t>
  </si>
  <si>
    <t>46</t>
  </si>
  <si>
    <t>5908005430</t>
  </si>
  <si>
    <t>Oprava kolejnicového styku demontáž spojek tv. S49</t>
  </si>
  <si>
    <t>2030812517</t>
  </si>
  <si>
    <t>Oprava kolejnicového styku demontáž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</si>
  <si>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Poznámka k položce:_x000D_
Spojka=kus</t>
  </si>
  <si>
    <t>47</t>
  </si>
  <si>
    <t>5907040030</t>
  </si>
  <si>
    <t>Posun kolejnic před svařováním tv. S49</t>
  </si>
  <si>
    <t>1994652529</t>
  </si>
  <si>
    <t>Posun kolejnic před svařováním tv. S49.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</si>
  <si>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48</t>
  </si>
  <si>
    <t>5908050010</t>
  </si>
  <si>
    <t>Výměna upevnění podkladnicového komplety a pryžová podložka</t>
  </si>
  <si>
    <t>úl.pl.</t>
  </si>
  <si>
    <t>1010908305</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</si>
  <si>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</si>
  <si>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49</t>
  </si>
  <si>
    <t>233983049</t>
  </si>
  <si>
    <t>50</t>
  </si>
  <si>
    <t>989160843</t>
  </si>
  <si>
    <t>51</t>
  </si>
  <si>
    <t>1296889731</t>
  </si>
  <si>
    <t>52</t>
  </si>
  <si>
    <t>-1649258154</t>
  </si>
  <si>
    <t>53</t>
  </si>
  <si>
    <t>127497323</t>
  </si>
  <si>
    <t>54</t>
  </si>
  <si>
    <t>M</t>
  </si>
  <si>
    <t>5956116005</t>
  </si>
  <si>
    <t>Pražce dřevěné výhybkové dub skupina 4 150x260</t>
  </si>
  <si>
    <t>-599168904</t>
  </si>
  <si>
    <t>7,176+5,408+5,408</t>
  </si>
  <si>
    <t>55</t>
  </si>
  <si>
    <t>5956122105</t>
  </si>
  <si>
    <t>Pražec dřevěný výhybkový dub skupina 4 4300x260x150</t>
  </si>
  <si>
    <t>1037950641</t>
  </si>
  <si>
    <t>56</t>
  </si>
  <si>
    <t>5956122110</t>
  </si>
  <si>
    <t>Pražec dřevěný výhybkový dub skupina 4 4400x260x150</t>
  </si>
  <si>
    <t>1730803384</t>
  </si>
  <si>
    <t>57</t>
  </si>
  <si>
    <t>5956122115</t>
  </si>
  <si>
    <t>Pražec dřevěný výhybkový dub skupina 4 4500x260x150</t>
  </si>
  <si>
    <t>-1955157877</t>
  </si>
  <si>
    <t>58</t>
  </si>
  <si>
    <t>5956122120</t>
  </si>
  <si>
    <t>Pražec dřevěný výhybkový dub skupina 4 4600x260x150</t>
  </si>
  <si>
    <t>-1338561603</t>
  </si>
  <si>
    <t>59</t>
  </si>
  <si>
    <t>5958140005</t>
  </si>
  <si>
    <t>Podkladnice žebrová tv. S4pl</t>
  </si>
  <si>
    <t>824964243</t>
  </si>
  <si>
    <t>60</t>
  </si>
  <si>
    <t>5958128010</t>
  </si>
  <si>
    <t>Komplety ŽS 4 (šroub RS 1, matice M 24, podložka Fe6, svěrka ŽS4)</t>
  </si>
  <si>
    <t>636475493</t>
  </si>
  <si>
    <t>61</t>
  </si>
  <si>
    <t>5958134075</t>
  </si>
  <si>
    <t>Součásti upevňovací vrtule R1(145)</t>
  </si>
  <si>
    <t>-854827314</t>
  </si>
  <si>
    <t>472+352+352</t>
  </si>
  <si>
    <t>62</t>
  </si>
  <si>
    <t>5958134080</t>
  </si>
  <si>
    <t>Součásti upevňovací vrtule R2 (160)</t>
  </si>
  <si>
    <t>38516085</t>
  </si>
  <si>
    <t>296+244+244</t>
  </si>
  <si>
    <t>63</t>
  </si>
  <si>
    <t>5958134040</t>
  </si>
  <si>
    <t>Součásti upevňovací kroužek pružný dvojitý Fe 6</t>
  </si>
  <si>
    <t>1080333309</t>
  </si>
  <si>
    <t>64</t>
  </si>
  <si>
    <t>5958158005</t>
  </si>
  <si>
    <t>Podložka pryžová pod patu kolejnice S49  183/126/6</t>
  </si>
  <si>
    <t>204571422</t>
  </si>
  <si>
    <t>118+96+96</t>
  </si>
  <si>
    <t>65</t>
  </si>
  <si>
    <t>5958158070</t>
  </si>
  <si>
    <t>Podložka polyetylenová pod podkladnici 380/160/2 (S4, R4)</t>
  </si>
  <si>
    <t>-1936976711</t>
  </si>
  <si>
    <t>66</t>
  </si>
  <si>
    <t>5958173000</t>
  </si>
  <si>
    <t>Polyetylenové pásy v kotoučích</t>
  </si>
  <si>
    <t>849775305</t>
  </si>
  <si>
    <t>67</t>
  </si>
  <si>
    <t>5961149020</t>
  </si>
  <si>
    <t>Přídržnice Kn60 výhybky jednoduché JS49 1:7,5-190  3400 mm přímá pravá</t>
  </si>
  <si>
    <t>-1834548014</t>
  </si>
  <si>
    <t>68</t>
  </si>
  <si>
    <t>5961149035</t>
  </si>
  <si>
    <t>Přídržnice Kn60 výhybky jednoduché JS49 1:7,5-190 3400 mm ohnutá levá</t>
  </si>
  <si>
    <t>1368861477</t>
  </si>
  <si>
    <t>69</t>
  </si>
  <si>
    <t>5955101000</t>
  </si>
  <si>
    <t>Kamenivo drcené štěrk frakce 31,5/63 třídy BI</t>
  </si>
  <si>
    <t>2062371344</t>
  </si>
  <si>
    <t>931,698*1,70+176,000*1,70+45,000*1,70+70,000*1,70</t>
  </si>
  <si>
    <t>70</t>
  </si>
  <si>
    <t>5955101030</t>
  </si>
  <si>
    <t>Kamenivo drcené drť frakce 8/16</t>
  </si>
  <si>
    <t>-1267824526</t>
  </si>
  <si>
    <t>18,250*1,60</t>
  </si>
  <si>
    <t>71</t>
  </si>
  <si>
    <t>5957104025</t>
  </si>
  <si>
    <t>Kolejnicové pásy třídy R260 tv. 49 E1 délky 75 metrů</t>
  </si>
  <si>
    <t>721011990</t>
  </si>
  <si>
    <t>72</t>
  </si>
  <si>
    <t>5956140040</t>
  </si>
  <si>
    <t>Pražec betonový příčný vystrojený včetně kompletů tv. B03 (S)</t>
  </si>
  <si>
    <t>-1183699799</t>
  </si>
  <si>
    <t>73</t>
  </si>
  <si>
    <t>5956140040 R</t>
  </si>
  <si>
    <t xml:space="preserve">Pražec betonový příčný vystrojený včetně kompletů tv. B03 (S) - rozšíření   2,5 mm </t>
  </si>
  <si>
    <t>-1933819506</t>
  </si>
  <si>
    <t>Pražec betonový příčný vystrojený včetně kompletů tv. B03 (S) - rozšíření   2,5 mm</t>
  </si>
  <si>
    <t>74</t>
  </si>
  <si>
    <t>5956101005</t>
  </si>
  <si>
    <t>Pražec dřevěný příčný nevystrojený dub 2600x260x150 mm</t>
  </si>
  <si>
    <t>-1686137500</t>
  </si>
  <si>
    <t>75</t>
  </si>
  <si>
    <t>1775057536</t>
  </si>
  <si>
    <t>76</t>
  </si>
  <si>
    <t>5958140000 R</t>
  </si>
  <si>
    <t>Podkladnice žebrová tv. S4 přechodová 1:40</t>
  </si>
  <si>
    <t>-94249291</t>
  </si>
  <si>
    <t>77</t>
  </si>
  <si>
    <t>-1909431406</t>
  </si>
  <si>
    <t>78</t>
  </si>
  <si>
    <t>145139026</t>
  </si>
  <si>
    <t>79</t>
  </si>
  <si>
    <t>-217335428</t>
  </si>
  <si>
    <t>80</t>
  </si>
  <si>
    <t>-1872395579</t>
  </si>
  <si>
    <t>81</t>
  </si>
  <si>
    <t>-990708525</t>
  </si>
  <si>
    <t>82</t>
  </si>
  <si>
    <t>5958101010</t>
  </si>
  <si>
    <t>Součásti spojovací kolejnicové spojky tv. S1 580 mm</t>
  </si>
  <si>
    <t>-2094650277</t>
  </si>
  <si>
    <t>83</t>
  </si>
  <si>
    <t>5958107000</t>
  </si>
  <si>
    <t>Šroub spojkový M24 x 120 mm</t>
  </si>
  <si>
    <t>565628734</t>
  </si>
  <si>
    <t>84</t>
  </si>
  <si>
    <t>5958116000</t>
  </si>
  <si>
    <t>Matice M24</t>
  </si>
  <si>
    <t>-1650838811</t>
  </si>
  <si>
    <t>85</t>
  </si>
  <si>
    <t>-2066245126</t>
  </si>
  <si>
    <t>86</t>
  </si>
  <si>
    <t>5962104005</t>
  </si>
  <si>
    <t>Hranice námezník betonový vč. Nátěru</t>
  </si>
  <si>
    <t>854010046</t>
  </si>
  <si>
    <t>87</t>
  </si>
  <si>
    <t>5962119 R</t>
  </si>
  <si>
    <t>Zajištění PPK Konzolová zajišťoovací značka ZZ T-R Sl</t>
  </si>
  <si>
    <t>1036814795</t>
  </si>
  <si>
    <t>88</t>
  </si>
  <si>
    <t>5962119015</t>
  </si>
  <si>
    <t>Zajištění PPK hřebová litinová značka</t>
  </si>
  <si>
    <t>-811720097</t>
  </si>
  <si>
    <t>89</t>
  </si>
  <si>
    <t>5964161010</t>
  </si>
  <si>
    <t>Beton lehce zhutnitelný C 20/25;X0 F5 2 285 2 765</t>
  </si>
  <si>
    <t>-995024883</t>
  </si>
  <si>
    <t>4*0,070</t>
  </si>
  <si>
    <t>90</t>
  </si>
  <si>
    <t>R.1 M</t>
  </si>
  <si>
    <t>Návěstidlo Místo zastavení deska bílá s červeným okrajem</t>
  </si>
  <si>
    <t>1252361067</t>
  </si>
  <si>
    <t>91</t>
  </si>
  <si>
    <t>5962114000</t>
  </si>
  <si>
    <t>Výstroj sloupku objímka 50 až 100 mm kompletní</t>
  </si>
  <si>
    <t>-333960528</t>
  </si>
  <si>
    <t>92</t>
  </si>
  <si>
    <t>5962113000</t>
  </si>
  <si>
    <t>Sloupek ocelový pozinkovaný 70 mm</t>
  </si>
  <si>
    <t>1122147295</t>
  </si>
  <si>
    <t>93</t>
  </si>
  <si>
    <t>5962114015</t>
  </si>
  <si>
    <t>Výstroj sloupku víčko plast 70 mm</t>
  </si>
  <si>
    <t>-637036274</t>
  </si>
  <si>
    <t>94</t>
  </si>
  <si>
    <t>5962114025</t>
  </si>
  <si>
    <t>Výstroj sloupku patka hliníková kompletní (4 otvory)</t>
  </si>
  <si>
    <t>-271356097</t>
  </si>
  <si>
    <t>95</t>
  </si>
  <si>
    <t>-1725274784</t>
  </si>
  <si>
    <t>96</t>
  </si>
  <si>
    <t>1320973530</t>
  </si>
  <si>
    <t>97</t>
  </si>
  <si>
    <t>5958134041</t>
  </si>
  <si>
    <t>Součásti upevňovací šroub svěrkový T5</t>
  </si>
  <si>
    <t>1814345758</t>
  </si>
  <si>
    <t>98</t>
  </si>
  <si>
    <t>810522335</t>
  </si>
  <si>
    <t>99</t>
  </si>
  <si>
    <t>335737394</t>
  </si>
  <si>
    <t>100</t>
  </si>
  <si>
    <t>5958134140</t>
  </si>
  <si>
    <t>Součásti upevňovací vložka M</t>
  </si>
  <si>
    <t>-618782081</t>
  </si>
  <si>
    <t>101</t>
  </si>
  <si>
    <t>5958101005</t>
  </si>
  <si>
    <t>Součásti spojovací kolejnicové spojky tv. S 730 mm</t>
  </si>
  <si>
    <t>-45002584</t>
  </si>
  <si>
    <t>102</t>
  </si>
  <si>
    <t>5958107005</t>
  </si>
  <si>
    <t>Šroub spojkový M24 x 140 mm</t>
  </si>
  <si>
    <t>1359180075</t>
  </si>
  <si>
    <t>103</t>
  </si>
  <si>
    <t>-1908299597</t>
  </si>
  <si>
    <t>104</t>
  </si>
  <si>
    <t>2006793146</t>
  </si>
  <si>
    <t>105</t>
  </si>
  <si>
    <t>5964175005</t>
  </si>
  <si>
    <t>Zarážedlo kolejové tvaru S49</t>
  </si>
  <si>
    <t>-84554606</t>
  </si>
  <si>
    <t>OST</t>
  </si>
  <si>
    <t>Ostatní</t>
  </si>
  <si>
    <t>106</t>
  </si>
  <si>
    <t>9902200400</t>
  </si>
  <si>
    <t>Doprava obousměrná (např. dodávek z vlastních zásob zhotovitele nebo objednatele nebo výzisku) mechanizací o nosnosti přes 3,5 t objemnějšího kusového materiálu (prefabrikátů, stožárů, výhybek, rozvaděčů, vybouraných hmot atd.) do 40 km</t>
  </si>
  <si>
    <t>512</t>
  </si>
  <si>
    <t>-1900955050</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</si>
  <si>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</si>
  <si>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t>
  </si>
  <si>
    <t>2*8,850"výhybky - užité</t>
  </si>
  <si>
    <t>107</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</si>
  <si>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</si>
  <si>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</si>
  <si>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881126527</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</si>
  <si>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</si>
  <si>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11,400"výhybky užité</t>
  </si>
  <si>
    <t>108</t>
  </si>
  <si>
    <t>9909000400</t>
  </si>
  <si>
    <t>Poplatek za likvidaci plastových součástí</t>
  </si>
  <si>
    <t>-1811951754</t>
  </si>
  <si>
    <t>Poplatek za likvidaci plastových součástí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</si>
  <si>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109</t>
  </si>
  <si>
    <t>9909000100</t>
  </si>
  <si>
    <t>Poplatek za uložení suti nebo hmot na oficiální skládku</t>
  </si>
  <si>
    <t>271979261</t>
  </si>
  <si>
    <t>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</si>
  <si>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864,757*1,80+204,000*1,80"štěrkové lože</t>
  </si>
  <si>
    <t>110</t>
  </si>
  <si>
    <t>9909000200</t>
  </si>
  <si>
    <t>Poplatek za uložení nebezpečného odpadu na oficiální skládku</t>
  </si>
  <si>
    <t>-1141404162</t>
  </si>
  <si>
    <t>Poplatek za uložení nebezpečného odpadu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</si>
  <si>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(4*15,000)*1,80</t>
  </si>
  <si>
    <t>111</t>
  </si>
  <si>
    <t>9902100200</t>
  </si>
  <si>
    <t>Doprava obousměrná (např. dodávek z vlastních zásob zhotovitele nebo objednatele nebo výzisku) mechanizací o nosnosti přes 3,5 t sypanin (kameniva, písku, suti, dlažebních kostek, atd.) do 20 km</t>
  </si>
  <si>
    <t>-764077821</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</si>
  <si>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</si>
  <si>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1923,763+108,000+0,787"štěrkové lože, pryž., PE podložky - odpad</t>
  </si>
  <si>
    <t>112</t>
  </si>
  <si>
    <t>9902400700</t>
  </si>
  <si>
    <t>Doprava jednosměrná (např. nakupovaného materiálu) mechanizací o nosnosti přes 3,5 t objemnějšího kusového materiálu (prefabrikátů, stožárů, výhybek, rozvaděčů, vybouraných hmot atd.) do 100 km</t>
  </si>
  <si>
    <t>-1716236133</t>
  </si>
  <si>
    <t>Doprava jednosměrná (např. nakupovaného materiálu)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</si>
  <si>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55,564"kolejnice</t>
  </si>
  <si>
    <t>113</t>
  </si>
  <si>
    <t>9902400800</t>
  </si>
  <si>
    <t>Doprava jednosměrná (např. nakupovaného materiálu) mechanizací o nosnosti přes 3,5 t objemnějšího kusového materiálu (prefabrikátů, stožárů, výhybek, rozvaděčů, vybouraných hmot atd.) do 150 km</t>
  </si>
  <si>
    <t>-678596955</t>
  </si>
  <si>
    <t>Doprava jednosměrná (např. nakupovaného materiálu)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</si>
  <si>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23,312"dřevěné pražce</t>
  </si>
  <si>
    <t>114</t>
  </si>
  <si>
    <t>9902300800</t>
  </si>
  <si>
    <t>Doprava jednosměrná (např. nakupovaného materiálu) mechanizací o nosnosti přes 3,5 t sypanin (kameniva, písku, suti, dlažebních kostek, atd.) do 150 km</t>
  </si>
  <si>
    <t>1285784770</t>
  </si>
  <si>
    <t>Doprava jednosměrná (např. nakupovaného materiálu) mechanizací o nosnosti přes 3,5 t sypanin (kameniva, písku, suti, dlažebních kostek,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</si>
  <si>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3,883+0,420+0,200+0,032"svrškový materiál, přídržnice, námezníky, návěstidlo</t>
  </si>
  <si>
    <t>115</t>
  </si>
  <si>
    <t>9902300600</t>
  </si>
  <si>
    <t>Doprava jednosměrná (např. nakupovaného materiálu) mechanizací o nosnosti přes 3,5 t sypanin (kameniva, písku, suti, dlažebních kostek, atd.) do 80 km</t>
  </si>
  <si>
    <t>-1143675943</t>
  </si>
  <si>
    <t>Doprava jednosměrná (např. nakupovaného materiálu) mechanizací o nosnosti přes 3,5 t sypanin (kameniva, písku, suti, dlažebních kostek,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</si>
  <si>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2078,587+29,200"štěrk, drť</t>
  </si>
  <si>
    <t>116</t>
  </si>
  <si>
    <t>9902400900</t>
  </si>
  <si>
    <t>Doprava jednosměrná (např. nakupovaného materiálu) mechanizací o nosnosti přes 3,5 t objemnějšího kusového materiálu (prefabrikátů, stožárů, výhybek, rozvaděčů, vybouraných hmot atd.) do 200 km</t>
  </si>
  <si>
    <t>-993808583</t>
  </si>
  <si>
    <t>Doprava jednosměrná (např. nakupovaného materiálu) mechanizací o nosnosti přes 3,5 t objemnějšího kusového materiálu (prefabrikátů, stožárů, výhybek, rozvaděčů, vybouraných hmot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</si>
  <si>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211,200"betonové pražce</t>
  </si>
  <si>
    <t>117</t>
  </si>
  <si>
    <t>318605251</t>
  </si>
  <si>
    <t>4,000"zarážedla</t>
  </si>
  <si>
    <t>118</t>
  </si>
  <si>
    <t>9901000100</t>
  </si>
  <si>
    <t>Doprava obousměrná (např. dodávek z vlastních zásob zhotovitele nebo objednatele nebo výzisku) mechanizací o nosnosti do 3,5 t elektrosoučástek, montážního materiálu, kameniva, písku, dlažebních kostek, suti, atd. do 10 km</t>
  </si>
  <si>
    <t>2073461656</t>
  </si>
  <si>
    <t>Doprava obousměrná (např. dodávek z vlastních zásob zhotovitele nebo objednatele nebo výzisku) mechanizací o nosnosti do 3,5 t elektrosoučástek, montážního materiálu, kameniva, písku, dlažebních kostek, suti,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</si>
  <si>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kus stroje.</t>
  </si>
  <si>
    <t>1"beton - 0,850 t</t>
  </si>
  <si>
    <t>119</t>
  </si>
  <si>
    <t>9903200100</t>
  </si>
  <si>
    <t>Přeprava mechanizace na místo prováděných prací o hmotnosti přes 12 t přes 50 do 100 km</t>
  </si>
  <si>
    <t>-1471162646</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</si>
  <si>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</si>
  <si>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8"ASP,PUŠL,KOL.JEŘÁB,2xJEŘÁB,DVOUCESTNÉ RYPADLO,ASP,PUŠL</t>
  </si>
  <si>
    <t>SO 01-02 - Oprava nástupiště</t>
  </si>
  <si>
    <t>5914120070</t>
  </si>
  <si>
    <t>Demontáž nástupiště úrovňového Sudop K (KD,KS) 150</t>
  </si>
  <si>
    <t>-1027878852</t>
  </si>
  <si>
    <t>Demontáž nástupiště úrovňového Sudop K (KD,KS) 150. Poznámka: 1. V cenách jsou započteny náklady na snesení dílů i zásypu a jejich uložení na plochu nebo naložení na dopravní prostředek a uložení na úložišti.</t>
  </si>
  <si>
    <t>5915010020</t>
  </si>
  <si>
    <t>Těžení zeminy nebo horniny železničního spodku II. třídy</t>
  </si>
  <si>
    <t>530322830</t>
  </si>
  <si>
    <t>Těžení zeminy nebo horniny železničního spodku II. třídy. Poznámka: 1. V cenách jsou započteny náklady na těžení a uložení výzisku na terén nebo naložení na dopravní prostředek a uložení na úložišti.</t>
  </si>
  <si>
    <t>98,50*0,45</t>
  </si>
  <si>
    <t>5913300020</t>
  </si>
  <si>
    <t>Demontáž silničních panelů komunikace trvalá</t>
  </si>
  <si>
    <t>-735113385</t>
  </si>
  <si>
    <t>Demontáž silničních panelů komunikace trvalá. Poznámka: 1. V cenách jsou započteny náklady na odstranění panelů, úpravu plochy a naložení na dopravní prostředek.</t>
  </si>
  <si>
    <t>5915005020</t>
  </si>
  <si>
    <t>Hloubení rýh nebo jam na železničním spodku II. třídy</t>
  </si>
  <si>
    <t>583029127</t>
  </si>
  <si>
    <t>Hloubení rýh nebo jam na železničním spodku II. třídy. Poznámka: 1. V cenách jsou započteny náklady na hloubení a uložení výzisku na terén nebo naložení na dopravní prostředek a uložení na úložišti.</t>
  </si>
  <si>
    <t>(1,7+1,3)/2*0,6*71,0+0,5*0,4*(2*4,64+2*1,28+2*4,96+10,26+8,48)</t>
  </si>
  <si>
    <t>-894687468</t>
  </si>
  <si>
    <t>71,00*1,30+2*1,30</t>
  </si>
  <si>
    <t>R1</t>
  </si>
  <si>
    <t>Zřízení podkladní vrstvy z betonu prostého tloušťky do 10 cm</t>
  </si>
  <si>
    <t>-881451449</t>
  </si>
  <si>
    <t>5964161000</t>
  </si>
  <si>
    <t>Beton lehce zhutnitelný C 12/15;X0 F5 2 080 2 517</t>
  </si>
  <si>
    <t>-737409201</t>
  </si>
  <si>
    <t>94,90*0,10</t>
  </si>
  <si>
    <t>R2</t>
  </si>
  <si>
    <t>Montáž nástupištního prefabrikátu 1100 x 1300 mm</t>
  </si>
  <si>
    <t>-209489458</t>
  </si>
  <si>
    <t>65+3+3</t>
  </si>
  <si>
    <t>5964147310</t>
  </si>
  <si>
    <t>Nástupištní díly blok L-nástupištní prefabrikát UB8 v=130 cm</t>
  </si>
  <si>
    <t>-1822663499</t>
  </si>
  <si>
    <t>R3</t>
  </si>
  <si>
    <t>Montáž nástupištního prefabrikátu 750 x 950 mm</t>
  </si>
  <si>
    <t>-904922118</t>
  </si>
  <si>
    <t>1+1</t>
  </si>
  <si>
    <t>5964147305</t>
  </si>
  <si>
    <t>Nástupištní díly blok L-nástupištní prefabrikát UB5 v=95 cm</t>
  </si>
  <si>
    <t>58477750</t>
  </si>
  <si>
    <t>R5</t>
  </si>
  <si>
    <t>Osazování betonových palisád do betonového základu v řadě výšky prvku přes 0,5 do 1 m</t>
  </si>
  <si>
    <t>-589117074</t>
  </si>
  <si>
    <t>Osazování palisád  betonových v řadě se zabetonováním výšky palisády přes 500 do 1000 mm</t>
  </si>
  <si>
    <t>29,00+71,50</t>
  </si>
  <si>
    <t>R1. M</t>
  </si>
  <si>
    <t>palisáda vzhled dobové dlažební kameny betonová přírodní 16X16X60 cm</t>
  </si>
  <si>
    <t>2093593367</t>
  </si>
  <si>
    <t>R2. M</t>
  </si>
  <si>
    <t>palisáda vzhled dobové dlažební kameny betonová přírodní 16X16X100 cm</t>
  </si>
  <si>
    <t>-787194096</t>
  </si>
  <si>
    <t>R4</t>
  </si>
  <si>
    <t>Zásyp sypaninou pro spodní stavbu železnic se zhutněním</t>
  </si>
  <si>
    <t>-893728880</t>
  </si>
  <si>
    <t>1,80*65,0+0,95*1,60+0,12*3,00+0,95*1,60+3,18*2,00+0,82*2,45*2+0,13*(4+21,3+16,8+15,6)+0,03*((4,6+1,3+5,0)*2+(1,3+10,2+8,5))</t>
  </si>
  <si>
    <t>5913285210</t>
  </si>
  <si>
    <t>Montáž dílů komunikace obrubníku uložení v betonu</t>
  </si>
  <si>
    <t>1425117075</t>
  </si>
  <si>
    <t>Montáž dílů komunikace obrubníku uložení v betonu. Poznámka: 1. V cenách jsou započteny náklady na osazení dlažby nebo obrubníku. 2. V cenách nejsou obsaženy náklady na dodávku materiálu.</t>
  </si>
  <si>
    <t>2,5+21,6+2,0+15,2+15,9+0,8</t>
  </si>
  <si>
    <t>5964159005</t>
  </si>
  <si>
    <t>Obrubník chodníkový 100x25x10 cm</t>
  </si>
  <si>
    <t>222297933</t>
  </si>
  <si>
    <t>1210372281</t>
  </si>
  <si>
    <t>58*0,04</t>
  </si>
  <si>
    <t>R6</t>
  </si>
  <si>
    <t>Montáž schodišťového stupně do betonového lože</t>
  </si>
  <si>
    <t>92840825</t>
  </si>
  <si>
    <t>R3. M</t>
  </si>
  <si>
    <t>Stupeň schodišťový betonový 170x350x300mm</t>
  </si>
  <si>
    <t>677440644</t>
  </si>
  <si>
    <t>-562780897</t>
  </si>
  <si>
    <t>-1895961739</t>
  </si>
  <si>
    <t>296,72+26,80</t>
  </si>
  <si>
    <t>5913285035</t>
  </si>
  <si>
    <t>Montáž dílů komunikace ze zámkové dlažby uložení v podsypu</t>
  </si>
  <si>
    <t>2059159822</t>
  </si>
  <si>
    <t>Montáž dílů komunikace ze zámkové dlažby uložení v podsypu. Poznámka: 1. V cenách jsou započteny náklady na osazení dlažby nebo obrubníku. 2. V cenách nejsou obsaženy náklady na dodávku materiálu.</t>
  </si>
  <si>
    <t>2,16+263,32+0,52+1,04+29,68</t>
  </si>
  <si>
    <t>5964151000</t>
  </si>
  <si>
    <t>Dlažba zámková hladká cihla</t>
  </si>
  <si>
    <t>2147410165</t>
  </si>
  <si>
    <t>293,520*1,05</t>
  </si>
  <si>
    <t>5964151025 R</t>
  </si>
  <si>
    <t>Dlažba zámková hladká cihla - žlutá</t>
  </si>
  <si>
    <t>-148007792</t>
  </si>
  <si>
    <t>5964151025</t>
  </si>
  <si>
    <t>Dlažba zámková pro nevidomé cihla</t>
  </si>
  <si>
    <t>2074726987</t>
  </si>
  <si>
    <t>5913285025</t>
  </si>
  <si>
    <t>Montáž dílů komunikace z betonových dlaždic uložení v podsypu</t>
  </si>
  <si>
    <t>-2070730</t>
  </si>
  <si>
    <t>Montáž dílů komunikace z betonových dlaždic uložení v podsypu. Poznámka: 1. V cenách jsou započteny náklady na osazení dlažby nebo obrubníku. 2. V cenách nejsou obsaženy náklady na dodávku materiálu.</t>
  </si>
  <si>
    <t>29,00*0,40+35,00*0,40</t>
  </si>
  <si>
    <t>3,00*0,40</t>
  </si>
  <si>
    <t>R.4 M</t>
  </si>
  <si>
    <t>Dlažba plošná betonová vymývaná 400x600x40mm</t>
  </si>
  <si>
    <t>-1897344459</t>
  </si>
  <si>
    <t>0,203389830508475*5,9 "Přepočtené koeficientem množství</t>
  </si>
  <si>
    <t>5964147160</t>
  </si>
  <si>
    <t>Nástupištní díly betonová dlaždice VLsVP typ A</t>
  </si>
  <si>
    <t>2014226854</t>
  </si>
  <si>
    <t>5955101020</t>
  </si>
  <si>
    <t>Kamenivo drcené štěrkodrť frakce 0/32</t>
  </si>
  <si>
    <t>1995199266</t>
  </si>
  <si>
    <t>57,400*1,80</t>
  </si>
  <si>
    <t>5955101025</t>
  </si>
  <si>
    <t>Kamenivo drcené drť frakce 4/8</t>
  </si>
  <si>
    <t>-1767883818</t>
  </si>
  <si>
    <t>13,350*1,60</t>
  </si>
  <si>
    <t>5914080030</t>
  </si>
  <si>
    <t>Zřízení ochrany zemních svahů kombinované</t>
  </si>
  <si>
    <t>608684628</t>
  </si>
  <si>
    <t>Zřízení ochrany zemních svahů kombinované. Poznámka: 1. V cenách jsou započteny náklady na naložení výzisku na dopravní prostředek. 2. V cenách nejsou obsaženy náklady na dodávku materiálu a zemní práce.</t>
  </si>
  <si>
    <t>Poznámka k položce:_x000D_
VL Ž5</t>
  </si>
  <si>
    <t>5964157005</t>
  </si>
  <si>
    <t>Zatravňovací tvárnice 60x40x8</t>
  </si>
  <si>
    <t>645861996</t>
  </si>
  <si>
    <t>R7</t>
  </si>
  <si>
    <t>Plocha z kameniva s udusáním a urovnáním povrchu z kačírku tl. 100 mm</t>
  </si>
  <si>
    <t>938924460</t>
  </si>
  <si>
    <t>(2,50+21,60+17,12+15,88)*0,34+(2,45*1,60+1,50*1,05)</t>
  </si>
  <si>
    <t>5955101R</t>
  </si>
  <si>
    <t>Kamenivo dekorační (kačírek) frakce 16/32</t>
  </si>
  <si>
    <t>-1178427737</t>
  </si>
  <si>
    <t>3,820*1,50</t>
  </si>
  <si>
    <t>R8</t>
  </si>
  <si>
    <t>Montáž zábradlí ocelového přichyceného vruty do betonového podkladu</t>
  </si>
  <si>
    <t>1870136079</t>
  </si>
  <si>
    <t>Montáž zábradlí ocelového  přichyceného vruty do betonového podkladu</t>
  </si>
  <si>
    <t>Poznámka k položce:_x000D_
Včetně kotvícího materiálu.</t>
  </si>
  <si>
    <t>2*4,44+2*0,98+11,70+8,66</t>
  </si>
  <si>
    <t>R9</t>
  </si>
  <si>
    <t>Montáž zábradlí ocelového zabetonovaného</t>
  </si>
  <si>
    <t>662529300</t>
  </si>
  <si>
    <t>Poznámka k položce:_x000D_
1.V ceně jsou započteny náklady na vykopání jamek pro sloupky s odhozením výkopku na hromadu nebo naložení na dopravní prostředek i náklady na betonový základ.</t>
  </si>
  <si>
    <t>R.5 M</t>
  </si>
  <si>
    <t xml:space="preserve">Zábradlí ocelové </t>
  </si>
  <si>
    <t>-653279591</t>
  </si>
  <si>
    <t>Zábradlí ocelové</t>
  </si>
  <si>
    <t>Poznámka k položce:_x000D_
Včetně kotvícího materiálu</t>
  </si>
  <si>
    <t>5912045R</t>
  </si>
  <si>
    <t>Montáž návěstidla včetně sloupku a patky "Průchod zakazán"</t>
  </si>
  <si>
    <t>-1283691373</t>
  </si>
  <si>
    <t>Montáž návěstidla včetně sloupku a patky "Průchod zakazán" Poznámka: 1. V cenách jsou započteny náklady na zemní práce, montáž patky, sloupku a návěstidla, úpravu a rozprostření zeminy na terén.2. V cenách nejsou obsaženy náklady na dodávku materiálu.</t>
  </si>
  <si>
    <t>59621R</t>
  </si>
  <si>
    <t>Návěstidlo Průchod zakázán</t>
  </si>
  <si>
    <t>-240864509</t>
  </si>
  <si>
    <t>-795593902</t>
  </si>
  <si>
    <t>631266511</t>
  </si>
  <si>
    <t>1292828528</t>
  </si>
  <si>
    <t>2*3,00</t>
  </si>
  <si>
    <t>-115050129</t>
  </si>
  <si>
    <t>-1329128433</t>
  </si>
  <si>
    <t>2*0,072</t>
  </si>
  <si>
    <t>5913440030</t>
  </si>
  <si>
    <t>Nátěr vizuálně kontrastního pruhu nástupiště šíře do 150 mm</t>
  </si>
  <si>
    <t>-240063091</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</si>
  <si>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</si>
  <si>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Poznámka k položce:_x000D_
Metr pruhu=m</t>
  </si>
  <si>
    <t>2*66,75</t>
  </si>
  <si>
    <t>5913440010</t>
  </si>
  <si>
    <t>Nátěr vizuálně kontrastního pruhu nástupiště šíře do 100 mm</t>
  </si>
  <si>
    <t>1516114591</t>
  </si>
  <si>
    <t>Nátěr vizuálně kontrastního pruhu nástupiště šíře do 100 mm. Poznámka: 1. V cenách jsou započteny náklady na očištění povrchu pásu od starého nátěru a nečistot a jeho obnovení barvou schváleného typu a odstínu. 2. V cenách nejsou obsaženy náklady na dodávku materiálu.</t>
  </si>
  <si>
    <t>R.6 M</t>
  </si>
  <si>
    <t>Signocryl barva žlutá na vodorovné značení</t>
  </si>
  <si>
    <t>kg</t>
  </si>
  <si>
    <t>789575188</t>
  </si>
  <si>
    <t>R.7 M</t>
  </si>
  <si>
    <t>Balotina T18 posyp pro vodorovné značení</t>
  </si>
  <si>
    <t>1071205602</t>
  </si>
  <si>
    <t>5912045R3</t>
  </si>
  <si>
    <t>Montáž  Informační skřínka pro cestující</t>
  </si>
  <si>
    <t>1668814462</t>
  </si>
  <si>
    <t>Montáž  Informační skřínka pro cestující. Poznámka: 1. V cenách jsou započteny náklady na zemní práce, montáž patky, sloupků a skříňky, úpravu a rozprostření zeminy na terén.2. V cenách nejsou obsaženy náklady na dodávku materiálu.</t>
  </si>
  <si>
    <t>R.8 M</t>
  </si>
  <si>
    <t>Informační skřínka pro cestující</t>
  </si>
  <si>
    <t>-1371463554</t>
  </si>
  <si>
    <t>Poznámka k položce:_x000D_
včetně stojanu</t>
  </si>
  <si>
    <t>5964165000</t>
  </si>
  <si>
    <t>Betonová patka sloupku malá prefabrikát</t>
  </si>
  <si>
    <t>-1415978049</t>
  </si>
  <si>
    <t>768023630</t>
  </si>
  <si>
    <t>44,325*2,00+72,000*2,00"zemina</t>
  </si>
  <si>
    <t>374628469</t>
  </si>
  <si>
    <t>232,620"zemina - odpad</t>
  </si>
  <si>
    <t>9902300100</t>
  </si>
  <si>
    <t>Doprava jednosměrná (např. nakupovaného materiálu) mechanizací o nosnosti přes 3,5 t sypanin (kameniva, písku, suti, dlažebních kostek, atd.) do 10 km</t>
  </si>
  <si>
    <t>1845535260</t>
  </si>
  <si>
    <t>Doprava jednosměrná (např. nakupovaného materiálu)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</si>
  <si>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29,080"beton</t>
  </si>
  <si>
    <t>9902401200</t>
  </si>
  <si>
    <t>Doprava jednosměrná (např. nakupovaného materiálu) mechanizací o nosnosti přes 3,5 t objemnějšího kusového materiálu (prefabrikátů, stožárů, výhybek, rozvaděčů, vybouraných hmot atd.) do 350 km</t>
  </si>
  <si>
    <t>-1255549456</t>
  </si>
  <si>
    <t>Doprava jednosměrná (např. nakupovaného materiálu) mechanizací o nosnosti přes 3,5 t objemnějšího kusového materiálu (prefabrikátů, stožárů, výhybek, rozvaděčů, vybouraných hmot atd.) do 350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</si>
  <si>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51,765"nástupištní prefabrikáty L</t>
  </si>
  <si>
    <t>9902300500</t>
  </si>
  <si>
    <t>Doprava jednosměrná (např. nakupovaného materiálu) mechanizací o nosnosti přes 3,5 t sypanin (kameniva, písku, suti, dlažebních kostek, atd.) do 60 km</t>
  </si>
  <si>
    <t>656343482</t>
  </si>
  <si>
    <t>Doprava jednosměrná (např. nakupovaného materiálu)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</si>
  <si>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28,183"palisády</t>
  </si>
  <si>
    <t>9902300200</t>
  </si>
  <si>
    <t>Doprava jednosměrná (např. nakupovaného materiálu) mechanizací o nosnosti přes 3,5 t sypanin (kameniva, písku, suti, dlažebních kostek, atd.) do 20 km</t>
  </si>
  <si>
    <t>687245246</t>
  </si>
  <si>
    <t>Doprava jednosměrná (např. nakupovaného materiálu)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</si>
  <si>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49,194+3,422+4,500+1,292+0,032"zámková dlažba, obrubníky, schod.stupně, zábradlí, návěstidlo</t>
  </si>
  <si>
    <t>-560888665</t>
  </si>
  <si>
    <t>103,320+21,360+5,730"štěrkodrť, drť, kačírek</t>
  </si>
  <si>
    <t>SO 01-03 - Chodník k přechodu pro pěší</t>
  </si>
  <si>
    <t>1405911459</t>
  </si>
  <si>
    <t>34,00*2,35*0,15</t>
  </si>
  <si>
    <t>517449812</t>
  </si>
  <si>
    <t>32,00+34,00</t>
  </si>
  <si>
    <t>-1789348242</t>
  </si>
  <si>
    <t>-814589516</t>
  </si>
  <si>
    <t>66*0,04</t>
  </si>
  <si>
    <t>-1712766529</t>
  </si>
  <si>
    <t>76,40+1,00</t>
  </si>
  <si>
    <t>1249215845</t>
  </si>
  <si>
    <t>-53858203</t>
  </si>
  <si>
    <t>76,40*1,05</t>
  </si>
  <si>
    <t>-1277452201</t>
  </si>
  <si>
    <t>-785318592</t>
  </si>
  <si>
    <t>11,61*1,80</t>
  </si>
  <si>
    <t>138076689</t>
  </si>
  <si>
    <t>3,096*1,60</t>
  </si>
  <si>
    <t>-1671762678</t>
  </si>
  <si>
    <t>32,00*0,02+34,00*0,11</t>
  </si>
  <si>
    <t>259103578</t>
  </si>
  <si>
    <t>Poznámka k položce:_x000D_
2.V ceně jsou započteny náklady na vykopání jamek pro sloupky s odhozením výkopku na hromadu nebo naložení na dopravní prostředek i náklady na betonový základ.</t>
  </si>
  <si>
    <t>-1269999741</t>
  </si>
  <si>
    <t>-1475710030</t>
  </si>
  <si>
    <t>11,985*2,00"zemina</t>
  </si>
  <si>
    <t>-734511434</t>
  </si>
  <si>
    <t>23,970"zemina - odpad</t>
  </si>
  <si>
    <t>-2111477906</t>
  </si>
  <si>
    <t>6,413"beton</t>
  </si>
  <si>
    <t>-1356995030</t>
  </si>
  <si>
    <t>3,894+11,632+0,150+1,160"obrubníky, zámková dlažba, zábradlí</t>
  </si>
  <si>
    <t>248881438</t>
  </si>
  <si>
    <t>20,898+4,954"štěrkodrť, drť</t>
  </si>
  <si>
    <t>SO 01-04 - Úprava zpevněných ploch u VB</t>
  </si>
  <si>
    <t>5904020110</t>
  </si>
  <si>
    <t>Vyřezání křovin porost hustý 6 a více kusů stonků na m2 plochy sklon terénu do 1:2</t>
  </si>
  <si>
    <t>815115372</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</si>
  <si>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</si>
  <si>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5913280010</t>
  </si>
  <si>
    <t>Demontáž dílů komunikace z dlažebních kostek uložení v betonu</t>
  </si>
  <si>
    <t>-750674877</t>
  </si>
  <si>
    <t>Demontáž dílů komunikace z dlažebních kostek uložení v betonu. Poznámka: 1. V cenách jsou započteny náklady na odstranění dlažby nebo obrubníku a naložení na dopravní prostředek.</t>
  </si>
  <si>
    <t>39,50+1,50</t>
  </si>
  <si>
    <t>5913280025</t>
  </si>
  <si>
    <t>Demontáž dílů komunikace z betonových dlaždic uložení v podsypu</t>
  </si>
  <si>
    <t>1311847828</t>
  </si>
  <si>
    <t>Demontáž dílů komunikace z betonových dlaždic uložení v podsypu. Poznámka: 1. V cenách jsou započteny náklady na odstranění dlažby nebo obrubníku a naložení na dopravní prostředek.</t>
  </si>
  <si>
    <t>326,00</t>
  </si>
  <si>
    <t>5913280035</t>
  </si>
  <si>
    <t>Demontáž dílů komunikace ze zámkové dlažby uložení v podsypu</t>
  </si>
  <si>
    <t>-1502931599</t>
  </si>
  <si>
    <t>Demontáž dílů komunikace ze zámkové dlažby uložení v podsypu. Poznámka: 1. V cenách jsou započteny náklady na odstranění dlažby nebo obrubníku a naložení na dopravní prostředek.</t>
  </si>
  <si>
    <t>5913280210</t>
  </si>
  <si>
    <t>Demontáž dílů komunikace obrubníku uložení v betonu</t>
  </si>
  <si>
    <t>-1469545408</t>
  </si>
  <si>
    <t>Demontáž dílů komunikace obrubníku uložení v betonu. Poznámka: 1. V cenách jsou započteny náklady na odstranění dlažby nebo obrubníku a naložení na dopravní prostředek.</t>
  </si>
  <si>
    <t>8,30+11,40+14,10+15,30</t>
  </si>
  <si>
    <t>Bouráníní odstranění betonových konstrukcí</t>
  </si>
  <si>
    <t>-1929804262</t>
  </si>
  <si>
    <t>0,400+0,079+0,500+1,520</t>
  </si>
  <si>
    <t>-914467018</t>
  </si>
  <si>
    <t>0,785*4,25</t>
  </si>
  <si>
    <t>-1423373735</t>
  </si>
  <si>
    <t>253,50*0,25+7,50*0,25+10,40*0,20+245,00*0,13</t>
  </si>
  <si>
    <t>1112811166</t>
  </si>
  <si>
    <t>56,40+5,40</t>
  </si>
  <si>
    <t>1459582661</t>
  </si>
  <si>
    <t>5964159005.1</t>
  </si>
  <si>
    <t>Obrubník chodníkový 100x25x5 cm</t>
  </si>
  <si>
    <t>-302360611</t>
  </si>
  <si>
    <t>2048445987</t>
  </si>
  <si>
    <t>80,70*0,04</t>
  </si>
  <si>
    <t>754998328</t>
  </si>
  <si>
    <t>-2045477282</t>
  </si>
  <si>
    <t>Obetonování silniční vpusti</t>
  </si>
  <si>
    <t>1017837197</t>
  </si>
  <si>
    <t>2*0,45</t>
  </si>
  <si>
    <t>423862605</t>
  </si>
  <si>
    <t>0,90*0,10</t>
  </si>
  <si>
    <t>5914015100</t>
  </si>
  <si>
    <t>Čištění odvodňovacích zařízení ručně silniční vpusť</t>
  </si>
  <si>
    <t>2048207834</t>
  </si>
  <si>
    <t>Čištění odvodňovacích zařízení ručně silniční vpusť. Poznámka: 1. V cenách jsou započteny náklady na vyčištění od nánosu a nečistot a rozprostření výzisku na terén nebo naložení na dopravní prostředek. 2. V cenách nejsou obsaženy náklady na dopravu a skládkovné.</t>
  </si>
  <si>
    <t>2*0,45*0,20</t>
  </si>
  <si>
    <t>5913285010</t>
  </si>
  <si>
    <t>Montáž dílů komunikace z dlažebních kostek uložení v betonu</t>
  </si>
  <si>
    <t>-495350731</t>
  </si>
  <si>
    <t>Montáž dílů komunikace z dlažebních kostek uložení v betonu. Poznámka: 1. V cenách jsou započteny náklady na osazení dlažby nebo obrubníku. 2. V cenách nejsou obsaženy náklady na dodávku materiálu.</t>
  </si>
  <si>
    <t>1,890+1,680</t>
  </si>
  <si>
    <t>5913285015</t>
  </si>
  <si>
    <t>Montáž dílů komunikace z dlažebních kostek uložení v podsypu</t>
  </si>
  <si>
    <t>-1403793271</t>
  </si>
  <si>
    <t>Montáž dílů komunikace z dlažebních kostek uložení v podsypu. Poznámka: 1. V cenách jsou započteny náklady na osazení dlažby nebo obrubníku. 2. V cenách nejsou obsaženy náklady na dodávku materiálu.</t>
  </si>
  <si>
    <t>185,00+65,00</t>
  </si>
  <si>
    <t>5964155005</t>
  </si>
  <si>
    <t>Dlažební kostky 8/10</t>
  </si>
  <si>
    <t>1342867073</t>
  </si>
  <si>
    <t>1266577993</t>
  </si>
  <si>
    <t>3,570*0,10</t>
  </si>
  <si>
    <t>-1306970365</t>
  </si>
  <si>
    <t>(250,00*0,10)*1,60</t>
  </si>
  <si>
    <t>-1548781872</t>
  </si>
  <si>
    <t>-234586248</t>
  </si>
  <si>
    <t>3,50+10,40+4,70+2,80</t>
  </si>
  <si>
    <t>1943236026</t>
  </si>
  <si>
    <t>(3,50+10,40)*1,05</t>
  </si>
  <si>
    <t>669975107</t>
  </si>
  <si>
    <t>(4,70+2,80)*1,05</t>
  </si>
  <si>
    <t>667299145</t>
  </si>
  <si>
    <t>(250,00*0,10+3,50*0,20+10,40*0,20)*1,80</t>
  </si>
  <si>
    <t>-1641810337</t>
  </si>
  <si>
    <t>(250,00*0,04+3,50*0,04+10,40*0,04)*1,60</t>
  </si>
  <si>
    <t>-145126336</t>
  </si>
  <si>
    <t>-1806718812</t>
  </si>
  <si>
    <t>-1494855127</t>
  </si>
  <si>
    <t>(1,80*0,20)*1,80</t>
  </si>
  <si>
    <t>-1036862411</t>
  </si>
  <si>
    <t>(1,80*0,04)*1,60</t>
  </si>
  <si>
    <t>-1876717660</t>
  </si>
  <si>
    <t>1107085363</t>
  </si>
  <si>
    <t>R.2 M</t>
  </si>
  <si>
    <t>383873854</t>
  </si>
  <si>
    <t>-414152241</t>
  </si>
  <si>
    <t>3*2,70</t>
  </si>
  <si>
    <t>2050256713</t>
  </si>
  <si>
    <t>(8,100*0,08)*1,50</t>
  </si>
  <si>
    <t>Zásyp sypaninou spodní stavbu železnic (ohumusování + osetí)</t>
  </si>
  <si>
    <t>989598051</t>
  </si>
  <si>
    <t>245,00*0,05</t>
  </si>
  <si>
    <t>R.3 M</t>
  </si>
  <si>
    <t>ornice</t>
  </si>
  <si>
    <t>1904737824</t>
  </si>
  <si>
    <t>12,250*2,000</t>
  </si>
  <si>
    <t>směs travní univerzál</t>
  </si>
  <si>
    <t>-700216234</t>
  </si>
  <si>
    <t>1108220020</t>
  </si>
  <si>
    <t>99,180*2,00"zemina</t>
  </si>
  <si>
    <t>9909000500</t>
  </si>
  <si>
    <t>Poplatek uložení odpadu betonových prefabrikátů</t>
  </si>
  <si>
    <t>-832730976</t>
  </si>
  <si>
    <t>Poplatek uložení odpadu betonových prefabrikátů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</si>
  <si>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27,150+3,648+5,998"dlaždice, obrubníky, beton</t>
  </si>
  <si>
    <t>68952324</t>
  </si>
  <si>
    <t>198,360+36,796"zemina, beton - odpad</t>
  </si>
  <si>
    <t>-788096412</t>
  </si>
  <si>
    <t>8,927"beton</t>
  </si>
  <si>
    <t>914982806</t>
  </si>
  <si>
    <t>3,543+3,492+3,500+0,649"obrubníky, zámková dlažba, kostky, zábradlí</t>
  </si>
  <si>
    <t>1633920319</t>
  </si>
  <si>
    <t>50,652+57,005+0,972+24,500"štěrkodrť, drť, kačírek, ornice</t>
  </si>
  <si>
    <t>1035707622</t>
  </si>
  <si>
    <t>1,690"palisády</t>
  </si>
  <si>
    <t>SO 01-05 - Demolice boční rampy u koleje č. 3</t>
  </si>
  <si>
    <t>-1311853421</t>
  </si>
  <si>
    <t>5915010030</t>
  </si>
  <si>
    <t>Těžení zeminy nebo horniny železničního spodku III. třídy</t>
  </si>
  <si>
    <t>957010731</t>
  </si>
  <si>
    <t>Těžení zeminy nebo horniny železničního spodku III. třídy. Poznámka: 1. V cenách jsou započteny náklady na těžení a uložení výzisku na terén nebo naložení na dopravní prostředek a uložení na úložišti.</t>
  </si>
  <si>
    <t>168,10*1,35+16,50+18,50</t>
  </si>
  <si>
    <t>Demolice konstrukcí objektů z kamenného zdiva těžkou mechanizací</t>
  </si>
  <si>
    <t>275557730</t>
  </si>
  <si>
    <t>Demolice konstrukcí objektů  těžkými mechanizačními prostředky zdiva na maltu cementovou z kamene</t>
  </si>
  <si>
    <t>1,45*0,03*32,50</t>
  </si>
  <si>
    <t>Bourání zdiva z ŽB nebo předpjatého betonu strojně</t>
  </si>
  <si>
    <t>1907536</t>
  </si>
  <si>
    <t>Bourání konstrukcí v odkopávkách a prokopávkách strojně s přemístěním suti na hromady na vzdálenost do 20 m nebo s naložením na dopravní prostředek z betonu železového nebo předpjatého</t>
  </si>
  <si>
    <t>1,45*0,05*43,60</t>
  </si>
  <si>
    <t>Bourání zdiva z betonu prostého strojně</t>
  </si>
  <si>
    <t>-469335551</t>
  </si>
  <si>
    <t>Bourání konstrukcí v odkopávkách a prokopávkách strojně s přemístěním suti na hromady na vzdálenost do 20 m nebo s naložením na dopravní prostředek z betonu prostého</t>
  </si>
  <si>
    <t>26,30*0,01</t>
  </si>
  <si>
    <t>5913235020</t>
  </si>
  <si>
    <t>Dělení AB komunikace řezáním hloubky do 20 cm</t>
  </si>
  <si>
    <t>93636010</t>
  </si>
  <si>
    <t>Dělení AB komunikace řezáním hloubky do 20 cm. Poznámka: 1. V cenách jsou započteny náklady na provedení úkolu.</t>
  </si>
  <si>
    <t>5913240020</t>
  </si>
  <si>
    <t>Odstranění AB komunikace odtěžením nebo frézováním hloubky do 20 cm</t>
  </si>
  <si>
    <t>-1978464436</t>
  </si>
  <si>
    <t>Odstranění AB komunikace odtěžením nebo frézováním hloubky do 20 cm. Poznámka: 1. V cenách jsou započteny náklady na odtěžení nebo frézování a naložení výzisku na dopravní prostředek.</t>
  </si>
  <si>
    <t>49,84*0,10+7,66*0,50+33,86*1,22</t>
  </si>
  <si>
    <t>490013412</t>
  </si>
  <si>
    <t>361,85*0,20+55,80*0,35*0,20</t>
  </si>
  <si>
    <t>-439620581</t>
  </si>
  <si>
    <t>5964159000</t>
  </si>
  <si>
    <t>Obrubník přímý</t>
  </si>
  <si>
    <t>1012855404</t>
  </si>
  <si>
    <t>-1456108607</t>
  </si>
  <si>
    <t>55,80*0,04</t>
  </si>
  <si>
    <t>5914075020</t>
  </si>
  <si>
    <t>Zřízení konstrukční vrstvy pražcového podloží bez geomateriálu tl. 0,30 m</t>
  </si>
  <si>
    <t>1291279680</t>
  </si>
  <si>
    <t>Zřízení konstrukční vrstvy pražcového podloží bez geomateriálu tl. 0,30 m. Poznámka: 1. V cenách jsou započteny náklady na naložení výzisku na dopravní prostředek. 2. V cenách nejsou obsaženy náklady na dodávku materiálu a odtěžení zeminy.</t>
  </si>
  <si>
    <t>Poznámka k položce:_x000D_
VL Ž4 typ 2</t>
  </si>
  <si>
    <t>321,59+40,26</t>
  </si>
  <si>
    <t>1114079212</t>
  </si>
  <si>
    <t>(361,85*0,25)*1,80</t>
  </si>
  <si>
    <t>5913255030</t>
  </si>
  <si>
    <t>Zřízení konstrukce vozovky asfaltobetonové s podkladní, ložní a obrusnou vrstvou tloušťky do 15 cm</t>
  </si>
  <si>
    <t>724327851</t>
  </si>
  <si>
    <t>Zřízení konstrukce vozovky asfaltobetonové s podkladní, ložní a obrusnou vrstvou tloušťky do 15 cm. Poznámka: 1. V cenách jsou započteny náklady na zřízení vozovky s živičným na podkladu ze stmelených vrstev a na manipulaci. 2. V cenách nejsou obsaženy náklady na dodávku materiálu.</t>
  </si>
  <si>
    <t>5963146010</t>
  </si>
  <si>
    <t>Asfaltový beton ACL 16S 50/70 hrubozrnný-ložní vrstva</t>
  </si>
  <si>
    <t>-1166200517</t>
  </si>
  <si>
    <t>5963146000</t>
  </si>
  <si>
    <t>Asfaltový beton ACO 11S 50/70 střednězrnný-obrusná vrstva</t>
  </si>
  <si>
    <t>-1607455969</t>
  </si>
  <si>
    <t>5963155000</t>
  </si>
  <si>
    <t>Asfaltová páska tavitelná 25x10</t>
  </si>
  <si>
    <t>196548629</t>
  </si>
  <si>
    <t>103869128</t>
  </si>
  <si>
    <t>261,935*2,00+76,276*2,00"zemina - odpad</t>
  </si>
  <si>
    <t>3,161*2,40+0,263*2,40"beton - odpad</t>
  </si>
  <si>
    <t>(50,123*0,11)*2,20"asfalt - odpad</t>
  </si>
  <si>
    <t>-322676585</t>
  </si>
  <si>
    <t>696,770"zenina, beon, asfalt - odpad</t>
  </si>
  <si>
    <t>1441158478</t>
  </si>
  <si>
    <t>5,422+95,528"beton, asfalt</t>
  </si>
  <si>
    <t>195804061</t>
  </si>
  <si>
    <t>3,842+162,833"obrubník, štěrkodrť</t>
  </si>
  <si>
    <t>SO 02 - Oprava osvětlení dD3 Hradec nad Moravicí</t>
  </si>
  <si>
    <t>SO 02-01 - Oprava osvětlení dD3 Hradec nad Moravicí</t>
  </si>
  <si>
    <t>Ing. Jiří Svoboda</t>
  </si>
  <si>
    <t>N00 - Osvětlení</t>
  </si>
  <si>
    <t xml:space="preserve">    N01 - Nepojmenovaný díl</t>
  </si>
  <si>
    <t>N00</t>
  </si>
  <si>
    <t>Osvětlení</t>
  </si>
  <si>
    <t>N01</t>
  </si>
  <si>
    <t>Nepojmenovaný díl</t>
  </si>
  <si>
    <t>7491100200</t>
  </si>
  <si>
    <t>Trubková vedení Ohebné elektroinstalační trubky KOPOFLEX 63 rudá</t>
  </si>
  <si>
    <t>-1291975163</t>
  </si>
  <si>
    <t>Elektroinstalační materiál, ocelové konstrukce, uzemnění Trubková vedení Ohebné elektroinstalační trubky KOPOFLEX  63 rudá</t>
  </si>
  <si>
    <t>7491151040</t>
  </si>
  <si>
    <t xml:space="preserve">Montáž trubek ohebných elektroinstalačních  ochranných z tvrdého PE  uložených pevně, průměru do 100 mm  </t>
  </si>
  <si>
    <t>-233449784</t>
  </si>
  <si>
    <t>Trubková vedení Montáž trubek ohebných elektroinstalačních (včetně naznačení trasy, rozměření, řezání trubek, kladení, osazení, zajištění a upevnění) ochranných z tvrdého PE uložených pevně, průměru do 100 mm</t>
  </si>
  <si>
    <t>7492751022</t>
  </si>
  <si>
    <t>Montáž ukončení kabelů nn v rozvaděči nebo na přístroji izolovaných s označením 2 - 5-ti žílových do 25 mm2</t>
  </si>
  <si>
    <t>-1648611058</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</si>
  <si>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</si>
  <si>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7491652010</t>
  </si>
  <si>
    <t xml:space="preserve">Montáž vnějšího uzemnění uzemňovacích vodičů v zemi  z pozinkované oceli (FeZn) do 120 mm2  </t>
  </si>
  <si>
    <t>1365632724</t>
  </si>
  <si>
    <t>Uzemnění Montáž vnějšího uzemnění uzemňovacích vodičů v zemi (uzemňovacího vedení v zemní kynetě, případně v chráničce odvinutí vodiče ze svitku a oddělení příslušné délky, tvarování pásku, spojování. Neobsahuje výkop a zához kabelové kynety a chráničku) z pozinkované oceli (FeZn) do 120 mm2</t>
  </si>
  <si>
    <t>7491600180</t>
  </si>
  <si>
    <t>Uzemnění Vnější Uzemňovací vedení v zemi, páskem FeZn do 120 mm2</t>
  </si>
  <si>
    <t>128</t>
  </si>
  <si>
    <t>1752653059</t>
  </si>
  <si>
    <t>Elektroinstalační materiál, ocelové konstrukce, uzemnění Uzemnění Vnější Uzemňovací vedení v zemi, páskem FeZn do 120 mm2</t>
  </si>
  <si>
    <t>7492554010</t>
  </si>
  <si>
    <t xml:space="preserve">Montáž kabelů 4 a 5-žílových Cu do 16 mm2    </t>
  </si>
  <si>
    <t>-841045154</t>
  </si>
  <si>
    <t>Kabely, vodiče, šňůry Cu - nn Montáž kabelů 4- a 5-žílových Cu (uložení do země, chráničky, na rošty, pod omítku apod.) do 16 mm2</t>
  </si>
  <si>
    <t>7492502020</t>
  </si>
  <si>
    <t>Kabely, vodiče, šňůry Cu - nn Kabel silový 4 a 5-žílový Cu, plastová izolace CYKY 5J4 (5Cx4)</t>
  </si>
  <si>
    <t>-662178886</t>
  </si>
  <si>
    <t>Silnoproudé rozvody Kabely, vodiče, šňůry Cu - nn Kabel silový 4 a 5-žílový Cu, plastová izolace CYKY 5J4 (5Cx4)</t>
  </si>
  <si>
    <t>7492502030</t>
  </si>
  <si>
    <t>Kabely, vodiče, šňůry Cu - nn Kabel silový 4 a 5-žílový Cu, plastová izolace CYKY 5J6 (5Cx6)</t>
  </si>
  <si>
    <t>1581673555</t>
  </si>
  <si>
    <t>Silnoproudé rozvody Kabely, vodiče, šňůry Cu - nn Kabel silový 4 a 5-žílový Cu, plastová izolace CYKY 5J6 (5Cx6)</t>
  </si>
  <si>
    <t>7492756020</t>
  </si>
  <si>
    <t xml:space="preserve">Pomocné práce pro montáž kabelů montáž označovacího štítku na kabel    </t>
  </si>
  <si>
    <t>-45457300</t>
  </si>
  <si>
    <t>Pomocné práce Pomocné práce pro montáž kabelů montáž označovacího štítku na kabel</t>
  </si>
  <si>
    <t>7492400460</t>
  </si>
  <si>
    <t>Kabely, vodiče - vn Kabely nad 22kV Označovací štítek na kabel (100 ks)</t>
  </si>
  <si>
    <t>sada</t>
  </si>
  <si>
    <t>-550043277</t>
  </si>
  <si>
    <t>Silnoproudé rozvody Kabely, vodiče - vn Kabely nad 22kV Označovací štítek na kabel (100 ks)</t>
  </si>
  <si>
    <t>7492756030</t>
  </si>
  <si>
    <t xml:space="preserve">Pomocné práce pro montáž kabelů vyhledání stávajících kabelů ( měření, sonda )    </t>
  </si>
  <si>
    <t>-1691899629</t>
  </si>
  <si>
    <t>Pomocné práce Pomocné práce pro montáž kabelů vyhledání stávajících kabelů ( měření, sonda ) (v obvodu žel. stanice nebo na na trati včetně provedení sondy )</t>
  </si>
  <si>
    <t>7493151010</t>
  </si>
  <si>
    <t xml:space="preserve">Montáž osvětlovacích stožárů včetně výstroje sklopných výšky do 12 m  </t>
  </si>
  <si>
    <t>-1094965861</t>
  </si>
  <si>
    <t>Venkovní osvětlení Montáž osvětlovacích stožárů včetně výstroje sklopných (včetně připojovací svorkovnice pro 2x svítidla, kabelového vedení ke svítidlům a veškerého příslušenství. Neobsahuje základovou konstrukci a montáž svítidla) výšky do 12 m</t>
  </si>
  <si>
    <t>7493100010</t>
  </si>
  <si>
    <t>Venkovní osvětlení Osvětlovací stožáry sklopné výšky do 6 m, žárově zinkovaný, vč. výstroje, stožár nesmí mít dvířka (z důvodu neoprávněného vstupu), přístup ke svorkovnici bude možný až po sklopení stožáru, kdy se dolní část plně otevře a umožní snadný p</t>
  </si>
  <si>
    <t>1518930666</t>
  </si>
  <si>
    <t>Silnoproudá zařízení Venkovní osvětlení Osvětlovací stožáry sklopné výšky do 6 m, žárově zinkovaný, vč. výstroje, stožár nesmí mít dvířka (z důvodu neoprávněného vstupu), přístup ke svorkovnici bude možný až po sklopení stožáru, kdy se dolní část plně otevře a umožní snadný přístup ke svorkovnicím.</t>
  </si>
  <si>
    <t>Poznámka k položce:_x000D_
přístup ke svorkovnici bude možný až po sklopení stožáru, kdy se dolní část plně otevře a umožní snadný přístup ke svorkovnicím.</t>
  </si>
  <si>
    <t>7493100060</t>
  </si>
  <si>
    <t>Venkovní osvětlení Osvětlovací stožáry sklopné výšky od 10 do 12 m, žárově zinkovaný, vč. výstroje, stožár nesmí mít dvířka (z důvodu neoprávněného vstupu)</t>
  </si>
  <si>
    <t>956773885</t>
  </si>
  <si>
    <t>Silnoproudá zařízení Venkovní osvětlení Osvětlovací stožáry sklopné výšky od 10 do 12 m, žárově zinkovaný, vč. výstroje, stožár nesmí mít dvířka (z důvodu neoprávněného vstupu), přístup ke svorkovnici bude možný až po sklopení stožáru, kdy se dolní část plně otevře a umožní snadný přístup ke svorkovnicím.</t>
  </si>
  <si>
    <t>7493152530</t>
  </si>
  <si>
    <t xml:space="preserve">Montáž svítidla pro železnici na sklopný stožár    </t>
  </si>
  <si>
    <t>-1511446100</t>
  </si>
  <si>
    <t>Venkovní osvětlení Montáž svítidla pro železnici (kompletace a montáž včetně "superlife" světelného zdroje, elektronického předřadníku a připojení kabelu) na pevný stožár na sklopný stožár</t>
  </si>
  <si>
    <t>7493100670</t>
  </si>
  <si>
    <t>Venkovní osvětlení Svítidla pro železnici LED svítidlo o příkonu 56 - 100 W určené pro osvětlení venkovních prostor veřejnosti přístupných (nástupiště, přechody kolejiště) na ŽDC.</t>
  </si>
  <si>
    <t>-393780968</t>
  </si>
  <si>
    <t>Poznámka k položce:_x000D_
Svítidlo opatřeno difuzorem z plochého tvrzeného skla s minimální pevností IK 6 a vyšší; teplotní ochrana svítidla (LED modulu i předřadníku); chlazení zajištěno pasivními chladiči;  tělo (horní, dolní kryt, příruba….) svítidlo vyrobené z tepelně vodivého materiálu z důvodu pasivního chlazení, el. předřadník musí zajišťovat konstantní světelný tok po celou dobu životnosti modulu LED. Svítidlo určeno pro osvětlení otevřených nástupišť.</t>
  </si>
  <si>
    <t>7493100680</t>
  </si>
  <si>
    <t>Venkovní osvětlení Svítidla pro železnici LED svítidlo o příkonu 101 - 200 W určené pro osvětlení venkovních prostor veřejnosti přístupných (nástupiště, přechody kolejiště) na ŽDC.</t>
  </si>
  <si>
    <t>663958848</t>
  </si>
  <si>
    <t>7493171012</t>
  </si>
  <si>
    <t xml:space="preserve">Demontáž osvětlovacích stožárů výšky přes 6 do 14 m   </t>
  </si>
  <si>
    <t>-7244799</t>
  </si>
  <si>
    <t>Demontáže silnoproudých zařízení Demontáž osvětlovacích stožárů (včetně veškeré elektrovýzbroje (svítidla, kabely, rozvodnice)) výšky přes 6 do 14 m</t>
  </si>
  <si>
    <t>7493174015</t>
  </si>
  <si>
    <t>Demontáž svítidel z osvětlovacího stožáru, osvětlovací věže nebo brány trakčního vedení</t>
  </si>
  <si>
    <t>-2122134237</t>
  </si>
  <si>
    <t>7493175010</t>
  </si>
  <si>
    <t>Demontáž osvětlení rozvaděče</t>
  </si>
  <si>
    <t>-1362072073</t>
  </si>
  <si>
    <t>7497150520</t>
  </si>
  <si>
    <t xml:space="preserve">Zhotovení základu trakčního vedení  včetně geodet. bodu, vytyčení a sondy, výkop zemina tř. 2 až 4 těženého   </t>
  </si>
  <si>
    <t>504466726</t>
  </si>
  <si>
    <t>Základy trakčního vedení Zhotovení základu trakčního vedení včetně geodet. bodu, vytyčení a sondy, výkop zemina tř. 2 až 4 těženého (obsahuje výkop v zemině třídy 2-4, zřízení a odstranění pažení a bednění, betonáž, montáže</t>
  </si>
  <si>
    <t>Poznámka k položce:_x000D_
Základ osvětlovacího stožáru</t>
  </si>
  <si>
    <t>(0,8*0,8*1,25)*10</t>
  </si>
  <si>
    <t>7497100030</t>
  </si>
  <si>
    <t>Základy trakčního vedení Těžený základ TV - materiál</t>
  </si>
  <si>
    <t>982531363</t>
  </si>
  <si>
    <t>Trakční vedení Základy trakčního vedení Těžený základ TV  - materiál</t>
  </si>
  <si>
    <t>7498150520</t>
  </si>
  <si>
    <t xml:space="preserve">Vyhotovení výchozí revizní zprávy  pro opravné práce pro objem investičních nákladů  přes 500 000 do 1 000 000 Kč   </t>
  </si>
  <si>
    <t>915978016</t>
  </si>
  <si>
    <t>Revize, prohlídy a zkoušky dle § 47 zákona o drahách (výchozí revize) Vyhotovení výchozí revizní zprávy pro opravné práce pro objem investičních nákladů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 přes 500 000 do 1 000 000 Kč</t>
  </si>
  <si>
    <t>7498457010</t>
  </si>
  <si>
    <t xml:space="preserve">Měření intenzity osvětlení instalovaného v rozsahu 1 000 m2 zjišťované plochy    </t>
  </si>
  <si>
    <t>-1605863390</t>
  </si>
  <si>
    <t>Měření kabelových vedení a osvětlení Měření intenzity osvětlení instalovaného v rozsahu 1 000 m2 zjišťované plochy (měření intenzity umělého osvětlení v rozsahu tohoto SO dle ČSN EN 12464-1/2 včetně vyhotovení</t>
  </si>
  <si>
    <t>7498151020</t>
  </si>
  <si>
    <t xml:space="preserve">Provedení technické prohlídky a zkoušky na silnoproudém zařízení, zařízení TV, zařízení NS, transformoven, EPZ pro opravné práce pro objem investičních nákladů  přes 500 000 do 1 000 000 Kč   </t>
  </si>
  <si>
    <t>2056896634</t>
  </si>
  <si>
    <t>Revize, prohlídy a zkoušky dle § 47 zákona o drahách (výchozí revize) Provedení technické prohlídky a zkoušky na silnoproudém zařízení, zařízení TV, zařízení NS, transformoven, EPZ pro opravné práce pro objem investičních nákladů (celková prohlídka zařízení provozního souboru nebo stavebního objektu včetně měření, zařízení tohoto provozního souboru nebo stavebního objektu právnickou osobou na  zařízení podle požadavku ČSN, včetně hodnocení a vyhotovení protokolu) přes 500 000 do 1 000 000 Kč</t>
  </si>
  <si>
    <t>7498351010</t>
  </si>
  <si>
    <t xml:space="preserve">Vydání průkazu způsobilosti pro funkční celek, provizorní stav    </t>
  </si>
  <si>
    <t>-2089933951</t>
  </si>
  <si>
    <t>Průkaz způsobilosti Vydání průkazu způsobilosti pro funkční celek, provizorní stav (vyhotovení dokladu o silnoproudých zařízeních a vydání průkazu způsobilosti)</t>
  </si>
  <si>
    <t>7499151010</t>
  </si>
  <si>
    <t xml:space="preserve">Dokončovací práce na elektrickém zařízení      </t>
  </si>
  <si>
    <t>hod</t>
  </si>
  <si>
    <t>740174070</t>
  </si>
  <si>
    <t>Hodinové zúčtovací sazby (HZS) Dokončovací práce na elektrickém zařízení (uvádění zařízení do provozu, drobné montážní práce v rozvaděčích, koordinaci se zhotoviteli</t>
  </si>
  <si>
    <t>7499151020</t>
  </si>
  <si>
    <t xml:space="preserve">Dokončovací práce úprava zapojení stávajících kabelových skříní/rozvaděčů    </t>
  </si>
  <si>
    <t>1220447168</t>
  </si>
  <si>
    <t>Hodinové zúčtovací sazby (HZS) Dokončovací práce úprava zapojení stávajících kabelových skříní/rozvaděčů (provedení provizorních úprav zapojení stávajících kabelových skříní nebo rozvaděčů v průběhu</t>
  </si>
  <si>
    <t>7499151040</t>
  </si>
  <si>
    <t xml:space="preserve">Dokončovací práce zaškolení obsluhy    </t>
  </si>
  <si>
    <t>-398199069</t>
  </si>
  <si>
    <t>Hodinové zúčtovací sazby (HZS) Dokončovací práce zaškolení obsluhy (seznámení obsluhy s funkcemi zařízení včetně odevzdání dokumentace skutečného provedení)</t>
  </si>
  <si>
    <t>7830010003R</t>
  </si>
  <si>
    <t>Zhotovení povrchové úpravy nátěrem bezpečnostních pruhů na osvětlovací stožár nebo věž</t>
  </si>
  <si>
    <t>1791593071</t>
  </si>
  <si>
    <t>Přidružené výkony k elektropracím Zhotovení povrchové úpravy nátěrem bezpečnostních pruhů na osvětlovací stožár nebo věž</t>
  </si>
  <si>
    <t>7499700390</t>
  </si>
  <si>
    <t>Nátěry trakčního vedení Barva a řed. pro bezpečnostní černožluté pruhy na podpěře TV</t>
  </si>
  <si>
    <t>-1380123237</t>
  </si>
  <si>
    <t>Trakční vedení Nátěry trakčního vedení Barva a řed. pro bezpečnostní černožluté pruhy na podpěře TV</t>
  </si>
  <si>
    <t>7493156010</t>
  </si>
  <si>
    <t xml:space="preserve">Montáž rozvaděče pro napájení osvětlení železničních prostranství do 8 kusů 3-f vývodů      </t>
  </si>
  <si>
    <t>578353280</t>
  </si>
  <si>
    <t>Venkovní osvětlení Montáž rozvaděče pro napájení osvětlení železničních prostranství do 8 kusů 3-f vývodů (do terénu nebo rozvodny včetně elektrovýzbroje )</t>
  </si>
  <si>
    <t>Poznámka k položce:_x000D_
Rozvaděč RO</t>
  </si>
  <si>
    <t>7493102280</t>
  </si>
  <si>
    <t>Venkovní osvětlení Rozvaděče pro napájení veřejného osvětlení do 6ks 3-f větví</t>
  </si>
  <si>
    <t>36882471</t>
  </si>
  <si>
    <t>Silnoproudá zařízení Venkovní osvětlení Rozvaděče pro napájení veřejného osvětlení do 6ks 3-f větví</t>
  </si>
  <si>
    <t>7494758025</t>
  </si>
  <si>
    <t xml:space="preserve">Montáž ostatních zařízení rozvaděčů nn obal na výkresy do rozvaděče    </t>
  </si>
  <si>
    <t>-1493917057</t>
  </si>
  <si>
    <t>Svornice a pomocný materiál Montáž ostatních zařízení rozvaděčů nn (do rozvaděče nebo skříně) obal na výkresy do rozvaděče</t>
  </si>
  <si>
    <t>SO 02-02 - Zemní práce</t>
  </si>
  <si>
    <t xml:space="preserve">    1 - Zemní práce</t>
  </si>
  <si>
    <t xml:space="preserve">    2 - Zakládání</t>
  </si>
  <si>
    <t xml:space="preserve">    9 - Ostatní konstrukce a práce-bourání</t>
  </si>
  <si>
    <t xml:space="preserve">    997 - Přesun sutě</t>
  </si>
  <si>
    <t xml:space="preserve">    998 - Přesun hmot</t>
  </si>
  <si>
    <t>132212601</t>
  </si>
  <si>
    <t>Hloubení rýh š do 800 mm vedle kolejí ručně do 2 m3 v hornině třídy těžitelnosti I, skupiny 3</t>
  </si>
  <si>
    <t>CS ÚRS 2020 01</t>
  </si>
  <si>
    <t>-1666127156</t>
  </si>
  <si>
    <t>Hloubení rýh vedle kolejí šířky do 800 mm ručně zapažených i nezapažených, hloubky do 1,5 m objemu do 2 m3 v hornině třídy těžitelnosti I skupiny 3</t>
  </si>
  <si>
    <t>(0,35*0,8)*415</t>
  </si>
  <si>
    <t>174102101</t>
  </si>
  <si>
    <t>Zásyp jam, šachet a rýh do 30 m3 sypaninou se zhutněním při překopech inženýrských sítí</t>
  </si>
  <si>
    <t>826966</t>
  </si>
  <si>
    <t>Zásyp sypaninou z jakékoliv horniny při překopech inženýrských sítí objemu do 30 m3 s uložením výkopku ve vrstvách se zhutněním jam, šachet, rýh nebo kolem objektů v těchto vykopávkách</t>
  </si>
  <si>
    <t>162351103</t>
  </si>
  <si>
    <t>Vodorovné přemístění do 500 m výkopku/sypaniny z horniny třídy těžitelnosti I, skupiny 1 až 3</t>
  </si>
  <si>
    <t>1259369118</t>
  </si>
  <si>
    <t>Vodorovné přemístění výkopku nebo sypaniny po suchu na obvyklém dopravním prostředku, bez naložení výkopku, avšak se složením bez rozhrnutí z horniny třídy těžitelnosti I skupiny 1 až 3 na vzdálenost přes 50 do 500 m</t>
  </si>
  <si>
    <t>(0,8*0,8*1,250)*10</t>
  </si>
  <si>
    <t>167111101</t>
  </si>
  <si>
    <t>Nakládání výkopku z hornin třídy těžitelnosti I, skupiny 1 až 3 do 100 m3 ručně</t>
  </si>
  <si>
    <t>-1924689430</t>
  </si>
  <si>
    <t>Nakládání, skládání a překládání neulehlého výkopku nebo sypaniny ručně nakládání, z hornin třídy těžitelnosti I, skupiny 1 až 3</t>
  </si>
  <si>
    <t>171201201</t>
  </si>
  <si>
    <t>Uložení sypaniny na skládky</t>
  </si>
  <si>
    <t>497547797</t>
  </si>
  <si>
    <t>997013601</t>
  </si>
  <si>
    <t>Poplatek za uložení na skládce (skládkovné) stavebního odpadu betonového kód odpadu 17 01 01</t>
  </si>
  <si>
    <t>-897226170</t>
  </si>
  <si>
    <t>Poplatek za uložení stavebního odpadu na skládce (skládkovné) z prostého betonu zatříděného do Katalogu odpadů pod kódem 17 01 01</t>
  </si>
  <si>
    <t>Zakládání</t>
  </si>
  <si>
    <t>513505111</t>
  </si>
  <si>
    <t>Pročištění kolejového lože hl 250 mm</t>
  </si>
  <si>
    <t>1585379743</t>
  </si>
  <si>
    <t>Pročištění kolejového lože z jakéhokoliv materiálu v mezipražcovém prostoru v koleji nebo kolejovém rozvětvení se zpětným uložením a urovnáním materiálu, do hloubky 250 mm</t>
  </si>
  <si>
    <t>Ostatní konstrukce a práce-bourání</t>
  </si>
  <si>
    <t>922111221</t>
  </si>
  <si>
    <t>Pražcové podloží ochranná vrstva z geotextilie</t>
  </si>
  <si>
    <t>838140123</t>
  </si>
  <si>
    <t>922561128</t>
  </si>
  <si>
    <t>Úprava drážní stezky z drti kamenné zhutněné tl 80 mm</t>
  </si>
  <si>
    <t>1516599581</t>
  </si>
  <si>
    <t>Úprava ploch drážní stezky, sypaných nástupišť, zvýšených nástupišť drážní stezky mezi kolejemi ve stanicích a podél kolejí ve stanicích a na trati z drti kamenné se zhutněním vrstvy 80 mm</t>
  </si>
  <si>
    <t>981511116</t>
  </si>
  <si>
    <t>Demolice konstrukcí objektů z betonu prostého postupným rozebíráním</t>
  </si>
  <si>
    <t>1955181794</t>
  </si>
  <si>
    <t>Demolice konstrukcí objektů postupným rozebíráním konstrukcí z betonu prostého</t>
  </si>
  <si>
    <t>(1,2*1,2*0,5)*10</t>
  </si>
  <si>
    <t>997</t>
  </si>
  <si>
    <t>Přesun sutě</t>
  </si>
  <si>
    <t>997006512</t>
  </si>
  <si>
    <t>Vodorovné doprava suti s naložením a složením na skládku do 1 km</t>
  </si>
  <si>
    <t>-478557944</t>
  </si>
  <si>
    <t>Vodorovná doprava suti na skládku s naložením na dopravní prostředek a složením přes 100 m do 1 km</t>
  </si>
  <si>
    <t>997006519</t>
  </si>
  <si>
    <t>Příplatek k vodorovnému přemístění suti na skládku ZKD 1 km přes 1 km</t>
  </si>
  <si>
    <t>-2076693022</t>
  </si>
  <si>
    <t>Vodorovná doprava suti na skládku s naložením na dopravní prostředek a složením Příplatek k ceně za každý další i započatý 1 km</t>
  </si>
  <si>
    <t>998</t>
  </si>
  <si>
    <t>Přesun hmot</t>
  </si>
  <si>
    <t>998241011</t>
  </si>
  <si>
    <t>Přesun hmot pro železniční spodek drah kolejových o sklonu 0,8 %</t>
  </si>
  <si>
    <t>-569041786</t>
  </si>
  <si>
    <t>Přesun hmot pro železniční spodek drah kolejových jakéhokoliv rozsahu dopravní vzdálenost do 5 000 m, o sklonu trati do 8 promile</t>
  </si>
  <si>
    <t>PS 01 - Úprava zabezpečovacího zařízení</t>
  </si>
  <si>
    <t>Ing. Hodulová Michaela</t>
  </si>
  <si>
    <t>OST 1 - Výkolejka bez návěstního tělesa</t>
  </si>
  <si>
    <t>7591307012.1</t>
  </si>
  <si>
    <t>Demontáž zámku výměnového jednoduchého odtlačného</t>
  </si>
  <si>
    <t>-1606992857</t>
  </si>
  <si>
    <t>Poznámka k položce:_x000D_
V6,V3,V2,V1-2x</t>
  </si>
  <si>
    <t>7590917012.1</t>
  </si>
  <si>
    <t>Demontáž výkolejky bez návěstního tělesa se zámkem kontrolním</t>
  </si>
  <si>
    <t>1366797299</t>
  </si>
  <si>
    <t>Poznámka k položce:_x000D_
Vk4, Vk2, Vk1</t>
  </si>
  <si>
    <t>7590915010.1</t>
  </si>
  <si>
    <t>Montáž výkolejky bez návěstního tělesa se zámkem jednoduchým</t>
  </si>
  <si>
    <t>2087915631</t>
  </si>
  <si>
    <t>Montáž výkolejky bez návěstního tělesa se zámkem jednoduchým - položení na dřevěné pražce, označení a vyvrtání otvorů, položení a přišroubování na paty kolejnice, přišroubování dosedacího úhelníku, vyzkoušení, úprava typu klíče, očíslování výkolejky, nátěr</t>
  </si>
  <si>
    <t>Poznámka k položce:_x000D_
Vk1</t>
  </si>
  <si>
    <t>7591305030.1</t>
  </si>
  <si>
    <t>Montáž zámku výkolekového jednoduchého</t>
  </si>
  <si>
    <t>62254302</t>
  </si>
  <si>
    <t>Montáž zámku výkolekového jednoduchého - rozebrání, přetypování a sestavení zámku, oštítkování klíčů, přišroubování zámku na odlitek tělesa držáku klínu výkolejky</t>
  </si>
  <si>
    <t>7591300030</t>
  </si>
  <si>
    <t>Zámky Zámek jednoduchý pro polohu výkolejy mimo kolejnici (CV040705005)</t>
  </si>
  <si>
    <t>-919681447</t>
  </si>
  <si>
    <t>Poznámka k položce:_x000D_
 Vk1</t>
  </si>
  <si>
    <t>7591300040</t>
  </si>
  <si>
    <t>Zámky Jednoduchý zámek pro polohu výkolejky na kolejnici (CV040705020)</t>
  </si>
  <si>
    <t>1736681800</t>
  </si>
  <si>
    <t>7591305012.1</t>
  </si>
  <si>
    <t>Montáž zámku výměnového jednoduchého odtlačného</t>
  </si>
  <si>
    <t>-237435119</t>
  </si>
  <si>
    <t>Montáž zámku výměnového jednoduchého odtlačného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</si>
  <si>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Poznámka k položce:_x000D_
V2,V1-2x</t>
  </si>
  <si>
    <t>7591300212R</t>
  </si>
  <si>
    <t>Zámek výměn.jedn.odtlačný univerzální</t>
  </si>
  <si>
    <t>233167888</t>
  </si>
  <si>
    <t>Poznámka k položce:_x000D_
schválená</t>
  </si>
  <si>
    <t>7591300152R</t>
  </si>
  <si>
    <t>Klíč k výměnovému zámku</t>
  </si>
  <si>
    <t>388810695</t>
  </si>
  <si>
    <t>Klíč k výměnovému zámku (cena za kus, platí pro klíče typu 1, 4, 22, 23)</t>
  </si>
  <si>
    <t>7591300240.1</t>
  </si>
  <si>
    <t>Zámky Štítek na klíče čtvercový  (HM0404199070000)</t>
  </si>
  <si>
    <t>400163260</t>
  </si>
  <si>
    <t>7591300300.1</t>
  </si>
  <si>
    <t>Zámky Štítek na klíče tříhranný  (HM0404199130000)</t>
  </si>
  <si>
    <t>-14195790</t>
  </si>
  <si>
    <t>7591300250.1</t>
  </si>
  <si>
    <t>Zámky Štítek na klíče kulatý  (HM0404199080000)</t>
  </si>
  <si>
    <t>230863878</t>
  </si>
  <si>
    <t>7591300310.1</t>
  </si>
  <si>
    <t>Zámky Kroužek na zámkové klíče  (HM0404199140000)</t>
  </si>
  <si>
    <t>-1269097631</t>
  </si>
  <si>
    <t>7591300170</t>
  </si>
  <si>
    <t>Zámky Skříň ochranná DR odklopná pro výměn.zámek DR (HM0404156030000)</t>
  </si>
  <si>
    <t>-924745557</t>
  </si>
  <si>
    <t>OST 1</t>
  </si>
  <si>
    <t>Výkolejka bez návěstního tělesa</t>
  </si>
  <si>
    <t>7590910490</t>
  </si>
  <si>
    <t>Výkolejky Výkolejka ruční S49 pravá  (CV040729001)</t>
  </si>
  <si>
    <t>-1854936258</t>
  </si>
  <si>
    <t>5913285215.1</t>
  </si>
  <si>
    <t>Montáž dílů komunikace obrubníku uložení v podsypu</t>
  </si>
  <si>
    <t>52874248</t>
  </si>
  <si>
    <t>Montáž dílů komunikace obrubníku uložení v podsypu. Poznámka: 1. V cenách jsou započteny náklady na osazení dlažby nebo obrubníku. 2. V cenách nejsou obsaženy náklady na dodávku materiálu.</t>
  </si>
  <si>
    <t>7591090100.1</t>
  </si>
  <si>
    <t>Díly pro zemní montáž přestavníků Obrubník 120x245x495mm (HM0321859992112)</t>
  </si>
  <si>
    <t>1984803040</t>
  </si>
  <si>
    <t>9902900200.1</t>
  </si>
  <si>
    <t>Naložení objemnějšího kusového materiálu, vybouraných hmot</t>
  </si>
  <si>
    <t>1023289139</t>
  </si>
  <si>
    <t>Naložení objemnějšího kusového materiálu, vybouraných hmot   .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</si>
  <si>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9901000200.1</t>
  </si>
  <si>
    <t>Doprava obousměrná (např. dodávek z vlastních zásob zhotovitele nebo objednatele nebo výzisku) mechanizací o nosnosti do 3,5 t elektrosoučástek, montážního materiálu, kameniva, písku, dlažebních kostek, suti, atd. do 20 km</t>
  </si>
  <si>
    <t>-1549323753</t>
  </si>
  <si>
    <t>Doprava obousměrná (např. dodávek z vlastních zásob zhotovitele nebo objednatele nebo výzisku) mechanizací o nosnosti do 3,5 t elektrosoučástek, montážního materiálu, kameniva, písku, dlažebních kostek, suti,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</si>
  <si>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-34368885</t>
  </si>
  <si>
    <t xml:space="preserve">VON - Oprava kolejí a výhybek v žst. Hradec nad Moravicí                                     </t>
  </si>
  <si>
    <t>SO 01 ST - Vedlejší a ostatní náklady - ST</t>
  </si>
  <si>
    <t>VRN - Vedlejší rozpočtové náklady</t>
  </si>
  <si>
    <t>VRN</t>
  </si>
  <si>
    <t>Vedlejší rozpočtové náklady</t>
  </si>
  <si>
    <t>022121001</t>
  </si>
  <si>
    <t>Geodetické práce Diagnostika technické infrastruktury Vytýčení trasy inženýrských sítí</t>
  </si>
  <si>
    <t>2067924725</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</si>
  <si>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</si>
  <si>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položce:_x000D_
Základna pro výpočet - dotyčné práce</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</si>
  <si>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</si>
  <si>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</si>
  <si>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t>
  </si>
  <si>
    <t>-517494940</t>
  </si>
  <si>
    <t>Poznámka k položce:_x000D_
Základna pro výpočet - ZRN</t>
  </si>
  <si>
    <t>022101001</t>
  </si>
  <si>
    <t>Geodetické práce Geodetické práce před opravou</t>
  </si>
  <si>
    <t>1632902231</t>
  </si>
  <si>
    <t>0,552+0,084</t>
  </si>
  <si>
    <t>022101011</t>
  </si>
  <si>
    <t>Geodetické práce Geodetické práce v průběhu opravy</t>
  </si>
  <si>
    <t>-701295720</t>
  </si>
  <si>
    <t>022101021</t>
  </si>
  <si>
    <t>Geodetické práce Geodetické práce po ukončení opravy</t>
  </si>
  <si>
    <t>-332397931</t>
  </si>
  <si>
    <t>022111011</t>
  </si>
  <si>
    <t>Geodetické práce Kontrola PPK při směrové a výškové úpravě koleje zaměřením APK trať dvoukolejná</t>
  </si>
  <si>
    <t>-1156779149</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</si>
  <si>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</si>
  <si>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0,552+0,084+1,000</t>
  </si>
  <si>
    <t>033131001</t>
  </si>
  <si>
    <t>Provozní vlivy Organizační zajištění prací při zřizování a udržování BK kolejí a výhybek</t>
  </si>
  <si>
    <t>1982792260</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</si>
  <si>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</si>
  <si>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552,00+84,00</t>
  </si>
  <si>
    <t>SO 02 SEE - Vedlejší a ostatní náklady - SEE</t>
  </si>
  <si>
    <t>VRN -  Vedlejší rozpočtové náklady</t>
  </si>
  <si>
    <t xml:space="preserve">    VRN1 -  Průzkumné, geodetické a projektové práce</t>
  </si>
  <si>
    <t xml:space="preserve">    VRN2 - Příprava staveniště</t>
  </si>
  <si>
    <t xml:space="preserve">    VRN3 - Zařízení staveniště</t>
  </si>
  <si>
    <t xml:space="preserve"> Vedlejší rozpočtové náklady</t>
  </si>
  <si>
    <t>9901000500</t>
  </si>
  <si>
    <t xml:space="preserve">Doprava dodávek zhotovitele, dodávek objednatele nebo výzisku mechanizací o nosnosti do 3,5 t do 60 km </t>
  </si>
  <si>
    <t>1769598231</t>
  </si>
  <si>
    <t>Doprava dodávek zhotovitele, dodávek objednatele nebo výzisku mechanizací o nosnosti do 3,5 t (elektrosoučástek, montážního materiálu, kameniva, písku, dlažebních kostek, suti, atd. Měrnou jednotkou je kus stroje.) do 60 km</t>
  </si>
  <si>
    <t>Doprava dodávek zhotovitele, dodávek objednatele nebo výzisku mechanizací přes 3,5 t objemnějšího kusového materiálu do 60 km</t>
  </si>
  <si>
    <t>1348266528</t>
  </si>
  <si>
    <t>Doprava dodávek zhotovitele, dodávek objednatele nebo výzisku mechanizací přes 3,5 t objemnějšího kusového materiálu (prefabrikátů, stožárů, výhybek, rozvaděčů, vybouraných hmot atd.) do 60 km</t>
  </si>
  <si>
    <t>5*0,2</t>
  </si>
  <si>
    <t>VRN1</t>
  </si>
  <si>
    <t xml:space="preserve"> Průzkumné, geodetické a projektové práce</t>
  </si>
  <si>
    <t>1024</t>
  </si>
  <si>
    <t>2128685931</t>
  </si>
  <si>
    <t>1461385854</t>
  </si>
  <si>
    <t>-2019974791</t>
  </si>
  <si>
    <t>023101001</t>
  </si>
  <si>
    <t>Projektové práce Projektové práce v rozsahu ZRN (vyjma dále jmenované práce) do 1 mil. Kč</t>
  </si>
  <si>
    <t>-2089167933</t>
  </si>
  <si>
    <t>VRN2</t>
  </si>
  <si>
    <t>Příprava staveniště</t>
  </si>
  <si>
    <t>024101401</t>
  </si>
  <si>
    <t>Inženýrská činnost koordinační a kompletační činnost</t>
  </si>
  <si>
    <t>1856596868</t>
  </si>
  <si>
    <t>VRN3</t>
  </si>
  <si>
    <t>Zařízení staveniště</t>
  </si>
  <si>
    <t>031111011</t>
  </si>
  <si>
    <t>Zařízení a vybavení staveniště pro jmenované práce stavební část (budovy)</t>
  </si>
  <si>
    <t>1035409683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</si>
</sst>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2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21" fillId="2" borderId="22" xfId="0" applyNumberFormat="1" applyFont="1" applyFill="1" applyBorder="1" applyAlignment="1" applyProtection="1">
      <alignment vertical="center"/>
      <protection locked="0"/>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5" fillId="0" borderId="0" xfId="0" applyFont="1" applyAlignment="1" applyProtection="1">
      <alignment horizontal="left" vertical="center" wrapText="1"/>
    </xf>
    <xf numFmtId="0" fontId="29" fillId="0" borderId="0" xfId="0" applyFont="1" applyAlignment="1" applyProtection="1">
      <alignment horizontal="left" vertical="center" wrapText="1"/>
    </xf>
    <xf numFmtId="0" fontId="21" fillId="4" borderId="7" xfId="0" applyFont="1" applyFill="1" applyBorder="1" applyAlignment="1" applyProtection="1">
      <alignment horizontal="center"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4" fontId="23" fillId="0" borderId="0" xfId="0" applyNumberFormat="1" applyFont="1" applyAlignment="1" applyProtection="1">
      <alignment horizontal="righ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4" fontId="7" fillId="0" borderId="0" xfId="0" applyNumberFormat="1" applyFont="1" applyAlignment="1" applyProtection="1">
      <alignment vertical="center"/>
    </xf>
    <xf numFmtId="0" fontId="7" fillId="0" borderId="0" xfId="0" applyFont="1" applyAlignment="1" applyProtection="1">
      <alignment vertical="center"/>
    </xf>
    <xf numFmtId="0" fontId="21" fillId="4" borderId="7" xfId="0" applyFont="1" applyFill="1" applyBorder="1" applyAlignment="1" applyProtection="1">
      <alignment horizontal="right" vertical="center"/>
    </xf>
    <xf numFmtId="4" fontId="26" fillId="0" borderId="0" xfId="0" applyNumberFormat="1" applyFont="1" applyAlignment="1" applyProtection="1">
      <alignment horizontal="right" vertical="center"/>
    </xf>
    <xf numFmtId="0" fontId="26" fillId="0" borderId="0" xfId="0" applyFont="1" applyAlignment="1" applyProtection="1">
      <alignment vertical="center"/>
    </xf>
    <xf numFmtId="4" fontId="26" fillId="0" borderId="0" xfId="0" applyNumberFormat="1"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4" borderId="8" xfId="0" applyFont="1" applyFill="1" applyBorder="1" applyAlignment="1" applyProtection="1">
      <alignment horizontal="lef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4" fontId="23" fillId="0" borderId="0" xfId="0" applyNumberFormat="1" applyFont="1" applyAlignment="1" applyProtection="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 fillId="0" borderId="0" xfId="0" applyFont="1" applyAlignment="1">
      <alignment horizontal="left" vertical="center" wrapText="1"/>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9"/>
  <sheetViews>
    <sheetView showGridLines="0" tabSelected="1" workbookViewId="0"/>
  </sheetViews>
  <sheetFormatPr defaultRowHeight="14.25"/>
  <cols>
    <col min="1" max="1" width="8.33203125" style="1" customWidth="1"/>
    <col min="2" max="2" width="1.6640625" style="1" customWidth="1"/>
    <col min="3" max="3" width="4.1640625" style="1" customWidth="1"/>
    <col min="4" max="31" width="2.6640625" style="1" customWidth="1"/>
    <col min="32" max="32" width="7.83203125" style="1" customWidth="1"/>
    <col min="33"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292"/>
      <c r="AS2" s="292"/>
      <c r="AT2" s="292"/>
      <c r="AU2" s="292"/>
      <c r="AV2" s="292"/>
      <c r="AW2" s="292"/>
      <c r="AX2" s="292"/>
      <c r="AY2" s="292"/>
      <c r="AZ2" s="292"/>
      <c r="BA2" s="292"/>
      <c r="BB2" s="292"/>
      <c r="BC2" s="292"/>
      <c r="BD2" s="292"/>
      <c r="BE2" s="292"/>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76" t="s">
        <v>14</v>
      </c>
      <c r="L5" s="277"/>
      <c r="M5" s="277"/>
      <c r="N5" s="277"/>
      <c r="O5" s="277"/>
      <c r="P5" s="277"/>
      <c r="Q5" s="277"/>
      <c r="R5" s="277"/>
      <c r="S5" s="277"/>
      <c r="T5" s="277"/>
      <c r="U5" s="277"/>
      <c r="V5" s="277"/>
      <c r="W5" s="277"/>
      <c r="X5" s="277"/>
      <c r="Y5" s="277"/>
      <c r="Z5" s="277"/>
      <c r="AA5" s="277"/>
      <c r="AB5" s="277"/>
      <c r="AC5" s="277"/>
      <c r="AD5" s="277"/>
      <c r="AE5" s="277"/>
      <c r="AF5" s="277"/>
      <c r="AG5" s="277"/>
      <c r="AH5" s="277"/>
      <c r="AI5" s="277"/>
      <c r="AJ5" s="277"/>
      <c r="AK5" s="277"/>
      <c r="AL5" s="277"/>
      <c r="AM5" s="277"/>
      <c r="AN5" s="277"/>
      <c r="AO5" s="277"/>
      <c r="AP5" s="21"/>
      <c r="AQ5" s="21"/>
      <c r="AR5" s="19"/>
      <c r="BE5" s="273" t="s">
        <v>15</v>
      </c>
      <c r="BS5" s="16" t="s">
        <v>6</v>
      </c>
    </row>
    <row r="6" spans="1:74" s="1" customFormat="1" ht="36.950000000000003" customHeight="1">
      <c r="B6" s="20"/>
      <c r="C6" s="21"/>
      <c r="D6" s="27" t="s">
        <v>16</v>
      </c>
      <c r="E6" s="21"/>
      <c r="F6" s="21"/>
      <c r="G6" s="21"/>
      <c r="H6" s="21"/>
      <c r="I6" s="21"/>
      <c r="J6" s="21"/>
      <c r="K6" s="278" t="s">
        <v>17</v>
      </c>
      <c r="L6" s="277"/>
      <c r="M6" s="277"/>
      <c r="N6" s="277"/>
      <c r="O6" s="277"/>
      <c r="P6" s="277"/>
      <c r="Q6" s="277"/>
      <c r="R6" s="277"/>
      <c r="S6" s="277"/>
      <c r="T6" s="277"/>
      <c r="U6" s="277"/>
      <c r="V6" s="277"/>
      <c r="W6" s="277"/>
      <c r="X6" s="277"/>
      <c r="Y6" s="277"/>
      <c r="Z6" s="277"/>
      <c r="AA6" s="277"/>
      <c r="AB6" s="277"/>
      <c r="AC6" s="277"/>
      <c r="AD6" s="277"/>
      <c r="AE6" s="277"/>
      <c r="AF6" s="277"/>
      <c r="AG6" s="277"/>
      <c r="AH6" s="277"/>
      <c r="AI6" s="277"/>
      <c r="AJ6" s="277"/>
      <c r="AK6" s="277"/>
      <c r="AL6" s="277"/>
      <c r="AM6" s="277"/>
      <c r="AN6" s="277"/>
      <c r="AO6" s="277"/>
      <c r="AP6" s="21"/>
      <c r="AQ6" s="21"/>
      <c r="AR6" s="19"/>
      <c r="BE6" s="274"/>
      <c r="BS6" s="16" t="s">
        <v>6</v>
      </c>
    </row>
    <row r="7" spans="1:74" s="1" customFormat="1" ht="12" customHeight="1">
      <c r="B7" s="20"/>
      <c r="C7" s="21"/>
      <c r="D7" s="28"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28" t="s">
        <v>19</v>
      </c>
      <c r="AL7" s="21"/>
      <c r="AM7" s="21"/>
      <c r="AN7" s="26" t="s">
        <v>1</v>
      </c>
      <c r="AO7" s="21"/>
      <c r="AP7" s="21"/>
      <c r="AQ7" s="21"/>
      <c r="AR7" s="19"/>
      <c r="BE7" s="274"/>
      <c r="BS7" s="16" t="s">
        <v>6</v>
      </c>
    </row>
    <row r="8" spans="1:74" s="1" customFormat="1" ht="12" customHeight="1">
      <c r="B8" s="20"/>
      <c r="C8" s="21"/>
      <c r="D8" s="28"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22</v>
      </c>
      <c r="AL8" s="21"/>
      <c r="AM8" s="21"/>
      <c r="AN8" s="29" t="s">
        <v>23</v>
      </c>
      <c r="AO8" s="21"/>
      <c r="AP8" s="21"/>
      <c r="AQ8" s="21"/>
      <c r="AR8" s="19"/>
      <c r="BE8" s="274"/>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74"/>
      <c r="BS9" s="16" t="s">
        <v>6</v>
      </c>
    </row>
    <row r="10" spans="1:74" s="1" customFormat="1" ht="12" customHeight="1">
      <c r="B10" s="20"/>
      <c r="C10" s="21"/>
      <c r="D10" s="28"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25</v>
      </c>
      <c r="AL10" s="21"/>
      <c r="AM10" s="21"/>
      <c r="AN10" s="26" t="s">
        <v>26</v>
      </c>
      <c r="AO10" s="21"/>
      <c r="AP10" s="21"/>
      <c r="AQ10" s="21"/>
      <c r="AR10" s="19"/>
      <c r="BE10" s="274"/>
      <c r="BS10" s="16" t="s">
        <v>6</v>
      </c>
    </row>
    <row r="11" spans="1:74" s="1" customFormat="1" ht="18.399999999999999"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28</v>
      </c>
      <c r="AL11" s="21"/>
      <c r="AM11" s="21"/>
      <c r="AN11" s="26" t="s">
        <v>29</v>
      </c>
      <c r="AO11" s="21"/>
      <c r="AP11" s="21"/>
      <c r="AQ11" s="21"/>
      <c r="AR11" s="19"/>
      <c r="BE11" s="274"/>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74"/>
      <c r="BS12" s="16" t="s">
        <v>6</v>
      </c>
    </row>
    <row r="13" spans="1:74" s="1" customFormat="1" ht="12" customHeight="1">
      <c r="B13" s="20"/>
      <c r="C13" s="21"/>
      <c r="D13" s="28" t="s">
        <v>30</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25</v>
      </c>
      <c r="AL13" s="21"/>
      <c r="AM13" s="21"/>
      <c r="AN13" s="30" t="s">
        <v>31</v>
      </c>
      <c r="AO13" s="21"/>
      <c r="AP13" s="21"/>
      <c r="AQ13" s="21"/>
      <c r="AR13" s="19"/>
      <c r="BE13" s="274"/>
      <c r="BS13" s="16" t="s">
        <v>6</v>
      </c>
    </row>
    <row r="14" spans="1:74" ht="12.75">
      <c r="B14" s="20"/>
      <c r="C14" s="21"/>
      <c r="D14" s="21"/>
      <c r="E14" s="279" t="s">
        <v>31</v>
      </c>
      <c r="F14" s="280"/>
      <c r="G14" s="280"/>
      <c r="H14" s="280"/>
      <c r="I14" s="280"/>
      <c r="J14" s="280"/>
      <c r="K14" s="280"/>
      <c r="L14" s="280"/>
      <c r="M14" s="280"/>
      <c r="N14" s="280"/>
      <c r="O14" s="280"/>
      <c r="P14" s="280"/>
      <c r="Q14" s="280"/>
      <c r="R14" s="280"/>
      <c r="S14" s="280"/>
      <c r="T14" s="280"/>
      <c r="U14" s="280"/>
      <c r="V14" s="280"/>
      <c r="W14" s="280"/>
      <c r="X14" s="280"/>
      <c r="Y14" s="280"/>
      <c r="Z14" s="280"/>
      <c r="AA14" s="280"/>
      <c r="AB14" s="280"/>
      <c r="AC14" s="280"/>
      <c r="AD14" s="280"/>
      <c r="AE14" s="280"/>
      <c r="AF14" s="280"/>
      <c r="AG14" s="280"/>
      <c r="AH14" s="280"/>
      <c r="AI14" s="280"/>
      <c r="AJ14" s="280"/>
      <c r="AK14" s="28" t="s">
        <v>28</v>
      </c>
      <c r="AL14" s="21"/>
      <c r="AM14" s="21"/>
      <c r="AN14" s="30" t="s">
        <v>31</v>
      </c>
      <c r="AO14" s="21"/>
      <c r="AP14" s="21"/>
      <c r="AQ14" s="21"/>
      <c r="AR14" s="19"/>
      <c r="BE14" s="274"/>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74"/>
      <c r="BS15" s="16" t="s">
        <v>4</v>
      </c>
    </row>
    <row r="16" spans="1:74" s="1" customFormat="1" ht="12" customHeight="1">
      <c r="B16" s="20"/>
      <c r="C16" s="21"/>
      <c r="D16" s="28" t="s">
        <v>32</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25</v>
      </c>
      <c r="AL16" s="21"/>
      <c r="AM16" s="21"/>
      <c r="AN16" s="26" t="s">
        <v>1</v>
      </c>
      <c r="AO16" s="21"/>
      <c r="AP16" s="21"/>
      <c r="AQ16" s="21"/>
      <c r="AR16" s="19"/>
      <c r="BE16" s="274"/>
      <c r="BS16" s="16" t="s">
        <v>4</v>
      </c>
    </row>
    <row r="17" spans="1:71" s="1" customFormat="1" ht="18.399999999999999" customHeight="1">
      <c r="B17" s="20"/>
      <c r="C17" s="21"/>
      <c r="D17" s="21"/>
      <c r="E17" s="26" t="s">
        <v>33</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28</v>
      </c>
      <c r="AL17" s="21"/>
      <c r="AM17" s="21"/>
      <c r="AN17" s="26" t="s">
        <v>1</v>
      </c>
      <c r="AO17" s="21"/>
      <c r="AP17" s="21"/>
      <c r="AQ17" s="21"/>
      <c r="AR17" s="19"/>
      <c r="BE17" s="274"/>
      <c r="BS17" s="16" t="s">
        <v>34</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74"/>
      <c r="BS18" s="16" t="s">
        <v>6</v>
      </c>
    </row>
    <row r="19" spans="1:71" s="1" customFormat="1" ht="12" customHeight="1">
      <c r="B19" s="20"/>
      <c r="C19" s="21"/>
      <c r="D19" s="28" t="s">
        <v>35</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25</v>
      </c>
      <c r="AL19" s="21"/>
      <c r="AM19" s="21"/>
      <c r="AN19" s="26" t="s">
        <v>1</v>
      </c>
      <c r="AO19" s="21"/>
      <c r="AP19" s="21"/>
      <c r="AQ19" s="21"/>
      <c r="AR19" s="19"/>
      <c r="BE19" s="274"/>
      <c r="BS19" s="16" t="s">
        <v>6</v>
      </c>
    </row>
    <row r="20" spans="1:71" s="1" customFormat="1" ht="18.399999999999999"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28</v>
      </c>
      <c r="AL20" s="21"/>
      <c r="AM20" s="21"/>
      <c r="AN20" s="26" t="s">
        <v>1</v>
      </c>
      <c r="AO20" s="21"/>
      <c r="AP20" s="21"/>
      <c r="AQ20" s="21"/>
      <c r="AR20" s="19"/>
      <c r="BE20" s="274"/>
      <c r="BS20" s="16" t="s">
        <v>34</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74"/>
    </row>
    <row r="22" spans="1:71" s="1" customFormat="1" ht="12" customHeight="1">
      <c r="B22" s="20"/>
      <c r="C22" s="21"/>
      <c r="D22" s="28"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74"/>
    </row>
    <row r="23" spans="1:71" s="1" customFormat="1" ht="16.5" customHeight="1">
      <c r="B23" s="20"/>
      <c r="C23" s="21"/>
      <c r="D23" s="21"/>
      <c r="E23" s="281" t="s">
        <v>1</v>
      </c>
      <c r="F23" s="281"/>
      <c r="G23" s="281"/>
      <c r="H23" s="281"/>
      <c r="I23" s="281"/>
      <c r="J23" s="281"/>
      <c r="K23" s="281"/>
      <c r="L23" s="281"/>
      <c r="M23" s="281"/>
      <c r="N23" s="281"/>
      <c r="O23" s="281"/>
      <c r="P23" s="281"/>
      <c r="Q23" s="281"/>
      <c r="R23" s="281"/>
      <c r="S23" s="281"/>
      <c r="T23" s="281"/>
      <c r="U23" s="281"/>
      <c r="V23" s="281"/>
      <c r="W23" s="281"/>
      <c r="X23" s="281"/>
      <c r="Y23" s="281"/>
      <c r="Z23" s="281"/>
      <c r="AA23" s="281"/>
      <c r="AB23" s="281"/>
      <c r="AC23" s="281"/>
      <c r="AD23" s="281"/>
      <c r="AE23" s="281"/>
      <c r="AF23" s="281"/>
      <c r="AG23" s="281"/>
      <c r="AH23" s="281"/>
      <c r="AI23" s="281"/>
      <c r="AJ23" s="281"/>
      <c r="AK23" s="281"/>
      <c r="AL23" s="281"/>
      <c r="AM23" s="281"/>
      <c r="AN23" s="281"/>
      <c r="AO23" s="21"/>
      <c r="AP23" s="21"/>
      <c r="AQ23" s="21"/>
      <c r="AR23" s="19"/>
      <c r="BE23" s="274"/>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74"/>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74"/>
    </row>
    <row r="26" spans="1:71" s="2" customFormat="1" ht="25.9" customHeight="1">
      <c r="A26" s="33"/>
      <c r="B26" s="34"/>
      <c r="C26" s="35"/>
      <c r="D26" s="36" t="s">
        <v>37</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82">
        <f>ROUND(AG94,2)</f>
        <v>0</v>
      </c>
      <c r="AL26" s="283"/>
      <c r="AM26" s="283"/>
      <c r="AN26" s="283"/>
      <c r="AO26" s="283"/>
      <c r="AP26" s="35"/>
      <c r="AQ26" s="35"/>
      <c r="AR26" s="38"/>
      <c r="BE26" s="274"/>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74"/>
    </row>
    <row r="28" spans="1:71" s="2" customFormat="1" ht="12.75">
      <c r="A28" s="33"/>
      <c r="B28" s="34"/>
      <c r="C28" s="35"/>
      <c r="D28" s="35"/>
      <c r="E28" s="35"/>
      <c r="F28" s="35"/>
      <c r="G28" s="35"/>
      <c r="H28" s="35"/>
      <c r="I28" s="35"/>
      <c r="J28" s="35"/>
      <c r="K28" s="35"/>
      <c r="L28" s="284" t="s">
        <v>38</v>
      </c>
      <c r="M28" s="284"/>
      <c r="N28" s="284"/>
      <c r="O28" s="284"/>
      <c r="P28" s="284"/>
      <c r="Q28" s="35"/>
      <c r="R28" s="35"/>
      <c r="S28" s="35"/>
      <c r="T28" s="35"/>
      <c r="U28" s="35"/>
      <c r="V28" s="35"/>
      <c r="W28" s="284" t="s">
        <v>39</v>
      </c>
      <c r="X28" s="284"/>
      <c r="Y28" s="284"/>
      <c r="Z28" s="284"/>
      <c r="AA28" s="284"/>
      <c r="AB28" s="284"/>
      <c r="AC28" s="284"/>
      <c r="AD28" s="284"/>
      <c r="AE28" s="284"/>
      <c r="AF28" s="35"/>
      <c r="AG28" s="35"/>
      <c r="AH28" s="35"/>
      <c r="AI28" s="35"/>
      <c r="AJ28" s="35"/>
      <c r="AK28" s="284" t="s">
        <v>40</v>
      </c>
      <c r="AL28" s="284"/>
      <c r="AM28" s="284"/>
      <c r="AN28" s="284"/>
      <c r="AO28" s="284"/>
      <c r="AP28" s="35"/>
      <c r="AQ28" s="35"/>
      <c r="AR28" s="38"/>
      <c r="BE28" s="274"/>
    </row>
    <row r="29" spans="1:71" s="3" customFormat="1" ht="14.45" customHeight="1">
      <c r="B29" s="39"/>
      <c r="C29" s="40"/>
      <c r="D29" s="28" t="s">
        <v>41</v>
      </c>
      <c r="E29" s="40"/>
      <c r="F29" s="28" t="s">
        <v>42</v>
      </c>
      <c r="G29" s="40"/>
      <c r="H29" s="40"/>
      <c r="I29" s="40"/>
      <c r="J29" s="40"/>
      <c r="K29" s="40"/>
      <c r="L29" s="287">
        <v>0.21</v>
      </c>
      <c r="M29" s="286"/>
      <c r="N29" s="286"/>
      <c r="O29" s="286"/>
      <c r="P29" s="286"/>
      <c r="Q29" s="40"/>
      <c r="R29" s="40"/>
      <c r="S29" s="40"/>
      <c r="T29" s="40"/>
      <c r="U29" s="40"/>
      <c r="V29" s="40"/>
      <c r="W29" s="285">
        <f>ROUND(AZ94, 2)</f>
        <v>0</v>
      </c>
      <c r="X29" s="286"/>
      <c r="Y29" s="286"/>
      <c r="Z29" s="286"/>
      <c r="AA29" s="286"/>
      <c r="AB29" s="286"/>
      <c r="AC29" s="286"/>
      <c r="AD29" s="286"/>
      <c r="AE29" s="286"/>
      <c r="AF29" s="40"/>
      <c r="AG29" s="40"/>
      <c r="AH29" s="40"/>
      <c r="AI29" s="40"/>
      <c r="AJ29" s="40"/>
      <c r="AK29" s="285">
        <f>ROUND(AV94, 2)</f>
        <v>0</v>
      </c>
      <c r="AL29" s="286"/>
      <c r="AM29" s="286"/>
      <c r="AN29" s="286"/>
      <c r="AO29" s="286"/>
      <c r="AP29" s="40"/>
      <c r="AQ29" s="40"/>
      <c r="AR29" s="41"/>
      <c r="BE29" s="275"/>
    </row>
    <row r="30" spans="1:71" s="3" customFormat="1" ht="14.45" customHeight="1">
      <c r="B30" s="39"/>
      <c r="C30" s="40"/>
      <c r="D30" s="40"/>
      <c r="E30" s="40"/>
      <c r="F30" s="28" t="s">
        <v>43</v>
      </c>
      <c r="G30" s="40"/>
      <c r="H30" s="40"/>
      <c r="I30" s="40"/>
      <c r="J30" s="40"/>
      <c r="K30" s="40"/>
      <c r="L30" s="287">
        <v>0.15</v>
      </c>
      <c r="M30" s="286"/>
      <c r="N30" s="286"/>
      <c r="O30" s="286"/>
      <c r="P30" s="286"/>
      <c r="Q30" s="40"/>
      <c r="R30" s="40"/>
      <c r="S30" s="40"/>
      <c r="T30" s="40"/>
      <c r="U30" s="40"/>
      <c r="V30" s="40"/>
      <c r="W30" s="285">
        <f>ROUND(BA94, 2)</f>
        <v>0</v>
      </c>
      <c r="X30" s="286"/>
      <c r="Y30" s="286"/>
      <c r="Z30" s="286"/>
      <c r="AA30" s="286"/>
      <c r="AB30" s="286"/>
      <c r="AC30" s="286"/>
      <c r="AD30" s="286"/>
      <c r="AE30" s="286"/>
      <c r="AF30" s="40"/>
      <c r="AG30" s="40"/>
      <c r="AH30" s="40"/>
      <c r="AI30" s="40"/>
      <c r="AJ30" s="40"/>
      <c r="AK30" s="285">
        <f>ROUND(AW94, 2)</f>
        <v>0</v>
      </c>
      <c r="AL30" s="286"/>
      <c r="AM30" s="286"/>
      <c r="AN30" s="286"/>
      <c r="AO30" s="286"/>
      <c r="AP30" s="40"/>
      <c r="AQ30" s="40"/>
      <c r="AR30" s="41"/>
      <c r="BE30" s="275"/>
    </row>
    <row r="31" spans="1:71" s="3" customFormat="1" ht="14.45" hidden="1" customHeight="1">
      <c r="B31" s="39"/>
      <c r="C31" s="40"/>
      <c r="D31" s="40"/>
      <c r="E31" s="40"/>
      <c r="F31" s="28" t="s">
        <v>44</v>
      </c>
      <c r="G31" s="40"/>
      <c r="H31" s="40"/>
      <c r="I31" s="40"/>
      <c r="J31" s="40"/>
      <c r="K31" s="40"/>
      <c r="L31" s="287">
        <v>0.21</v>
      </c>
      <c r="M31" s="286"/>
      <c r="N31" s="286"/>
      <c r="O31" s="286"/>
      <c r="P31" s="286"/>
      <c r="Q31" s="40"/>
      <c r="R31" s="40"/>
      <c r="S31" s="40"/>
      <c r="T31" s="40"/>
      <c r="U31" s="40"/>
      <c r="V31" s="40"/>
      <c r="W31" s="285">
        <f>ROUND(BB94, 2)</f>
        <v>0</v>
      </c>
      <c r="X31" s="286"/>
      <c r="Y31" s="286"/>
      <c r="Z31" s="286"/>
      <c r="AA31" s="286"/>
      <c r="AB31" s="286"/>
      <c r="AC31" s="286"/>
      <c r="AD31" s="286"/>
      <c r="AE31" s="286"/>
      <c r="AF31" s="40"/>
      <c r="AG31" s="40"/>
      <c r="AH31" s="40"/>
      <c r="AI31" s="40"/>
      <c r="AJ31" s="40"/>
      <c r="AK31" s="285">
        <v>0</v>
      </c>
      <c r="AL31" s="286"/>
      <c r="AM31" s="286"/>
      <c r="AN31" s="286"/>
      <c r="AO31" s="286"/>
      <c r="AP31" s="40"/>
      <c r="AQ31" s="40"/>
      <c r="AR31" s="41"/>
      <c r="BE31" s="275"/>
    </row>
    <row r="32" spans="1:71" s="3" customFormat="1" ht="14.45" hidden="1" customHeight="1">
      <c r="B32" s="39"/>
      <c r="C32" s="40"/>
      <c r="D32" s="40"/>
      <c r="E32" s="40"/>
      <c r="F32" s="28" t="s">
        <v>45</v>
      </c>
      <c r="G32" s="40"/>
      <c r="H32" s="40"/>
      <c r="I32" s="40"/>
      <c r="J32" s="40"/>
      <c r="K32" s="40"/>
      <c r="L32" s="287">
        <v>0.15</v>
      </c>
      <c r="M32" s="286"/>
      <c r="N32" s="286"/>
      <c r="O32" s="286"/>
      <c r="P32" s="286"/>
      <c r="Q32" s="40"/>
      <c r="R32" s="40"/>
      <c r="S32" s="40"/>
      <c r="T32" s="40"/>
      <c r="U32" s="40"/>
      <c r="V32" s="40"/>
      <c r="W32" s="285">
        <f>ROUND(BC94, 2)</f>
        <v>0</v>
      </c>
      <c r="X32" s="286"/>
      <c r="Y32" s="286"/>
      <c r="Z32" s="286"/>
      <c r="AA32" s="286"/>
      <c r="AB32" s="286"/>
      <c r="AC32" s="286"/>
      <c r="AD32" s="286"/>
      <c r="AE32" s="286"/>
      <c r="AF32" s="40"/>
      <c r="AG32" s="40"/>
      <c r="AH32" s="40"/>
      <c r="AI32" s="40"/>
      <c r="AJ32" s="40"/>
      <c r="AK32" s="285">
        <v>0</v>
      </c>
      <c r="AL32" s="286"/>
      <c r="AM32" s="286"/>
      <c r="AN32" s="286"/>
      <c r="AO32" s="286"/>
      <c r="AP32" s="40"/>
      <c r="AQ32" s="40"/>
      <c r="AR32" s="41"/>
      <c r="BE32" s="275"/>
    </row>
    <row r="33" spans="1:57" s="3" customFormat="1" ht="14.45" hidden="1" customHeight="1">
      <c r="B33" s="39"/>
      <c r="C33" s="40"/>
      <c r="D33" s="40"/>
      <c r="E33" s="40"/>
      <c r="F33" s="28" t="s">
        <v>46</v>
      </c>
      <c r="G33" s="40"/>
      <c r="H33" s="40"/>
      <c r="I33" s="40"/>
      <c r="J33" s="40"/>
      <c r="K33" s="40"/>
      <c r="L33" s="287">
        <v>0</v>
      </c>
      <c r="M33" s="286"/>
      <c r="N33" s="286"/>
      <c r="O33" s="286"/>
      <c r="P33" s="286"/>
      <c r="Q33" s="40"/>
      <c r="R33" s="40"/>
      <c r="S33" s="40"/>
      <c r="T33" s="40"/>
      <c r="U33" s="40"/>
      <c r="V33" s="40"/>
      <c r="W33" s="285">
        <f>ROUND(BD94, 2)</f>
        <v>0</v>
      </c>
      <c r="X33" s="286"/>
      <c r="Y33" s="286"/>
      <c r="Z33" s="286"/>
      <c r="AA33" s="286"/>
      <c r="AB33" s="286"/>
      <c r="AC33" s="286"/>
      <c r="AD33" s="286"/>
      <c r="AE33" s="286"/>
      <c r="AF33" s="40"/>
      <c r="AG33" s="40"/>
      <c r="AH33" s="40"/>
      <c r="AI33" s="40"/>
      <c r="AJ33" s="40"/>
      <c r="AK33" s="285">
        <v>0</v>
      </c>
      <c r="AL33" s="286"/>
      <c r="AM33" s="286"/>
      <c r="AN33" s="286"/>
      <c r="AO33" s="286"/>
      <c r="AP33" s="40"/>
      <c r="AQ33" s="40"/>
      <c r="AR33" s="41"/>
      <c r="BE33" s="275"/>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74"/>
    </row>
    <row r="35" spans="1:57" s="2" customFormat="1" ht="25.9" customHeight="1">
      <c r="A35" s="33"/>
      <c r="B35" s="34"/>
      <c r="C35" s="42"/>
      <c r="D35" s="43" t="s">
        <v>47</v>
      </c>
      <c r="E35" s="44"/>
      <c r="F35" s="44"/>
      <c r="G35" s="44"/>
      <c r="H35" s="44"/>
      <c r="I35" s="44"/>
      <c r="J35" s="44"/>
      <c r="K35" s="44"/>
      <c r="L35" s="44"/>
      <c r="M35" s="44"/>
      <c r="N35" s="44"/>
      <c r="O35" s="44"/>
      <c r="P35" s="44"/>
      <c r="Q35" s="44"/>
      <c r="R35" s="44"/>
      <c r="S35" s="44"/>
      <c r="T35" s="45" t="s">
        <v>48</v>
      </c>
      <c r="U35" s="44"/>
      <c r="V35" s="44"/>
      <c r="W35" s="44"/>
      <c r="X35" s="291" t="s">
        <v>49</v>
      </c>
      <c r="Y35" s="289"/>
      <c r="Z35" s="289"/>
      <c r="AA35" s="289"/>
      <c r="AB35" s="289"/>
      <c r="AC35" s="44"/>
      <c r="AD35" s="44"/>
      <c r="AE35" s="44"/>
      <c r="AF35" s="44"/>
      <c r="AG35" s="44"/>
      <c r="AH35" s="44"/>
      <c r="AI35" s="44"/>
      <c r="AJ35" s="44"/>
      <c r="AK35" s="288">
        <f>SUM(AK26:AK33)</f>
        <v>0</v>
      </c>
      <c r="AL35" s="289"/>
      <c r="AM35" s="289"/>
      <c r="AN35" s="289"/>
      <c r="AO35" s="290"/>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50</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51</v>
      </c>
      <c r="AI49" s="49"/>
      <c r="AJ49" s="49"/>
      <c r="AK49" s="49"/>
      <c r="AL49" s="49"/>
      <c r="AM49" s="49"/>
      <c r="AN49" s="49"/>
      <c r="AO49" s="49"/>
      <c r="AP49" s="47"/>
      <c r="AQ49" s="47"/>
      <c r="AR49" s="50"/>
    </row>
    <row r="50" spans="1:57" ht="11.25">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1.25">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1.25">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1.25">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1.25">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1.2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1.25">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1.25">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1.25">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1.25">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ht="12.75">
      <c r="A60" s="33"/>
      <c r="B60" s="34"/>
      <c r="C60" s="35"/>
      <c r="D60" s="51" t="s">
        <v>52</v>
      </c>
      <c r="E60" s="37"/>
      <c r="F60" s="37"/>
      <c r="G60" s="37"/>
      <c r="H60" s="37"/>
      <c r="I60" s="37"/>
      <c r="J60" s="37"/>
      <c r="K60" s="37"/>
      <c r="L60" s="37"/>
      <c r="M60" s="37"/>
      <c r="N60" s="37"/>
      <c r="O60" s="37"/>
      <c r="P60" s="37"/>
      <c r="Q60" s="37"/>
      <c r="R60" s="37"/>
      <c r="S60" s="37"/>
      <c r="T60" s="37"/>
      <c r="U60" s="37"/>
      <c r="V60" s="51" t="s">
        <v>53</v>
      </c>
      <c r="W60" s="37"/>
      <c r="X60" s="37"/>
      <c r="Y60" s="37"/>
      <c r="Z60" s="37"/>
      <c r="AA60" s="37"/>
      <c r="AB60" s="37"/>
      <c r="AC60" s="37"/>
      <c r="AD60" s="37"/>
      <c r="AE60" s="37"/>
      <c r="AF60" s="37"/>
      <c r="AG60" s="37"/>
      <c r="AH60" s="51" t="s">
        <v>52</v>
      </c>
      <c r="AI60" s="37"/>
      <c r="AJ60" s="37"/>
      <c r="AK60" s="37"/>
      <c r="AL60" s="37"/>
      <c r="AM60" s="51" t="s">
        <v>53</v>
      </c>
      <c r="AN60" s="37"/>
      <c r="AO60" s="37"/>
      <c r="AP60" s="35"/>
      <c r="AQ60" s="35"/>
      <c r="AR60" s="38"/>
      <c r="BE60" s="33"/>
    </row>
    <row r="61" spans="1:57" ht="11.25">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1.25">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1.25">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ht="12.75">
      <c r="A64" s="33"/>
      <c r="B64" s="34"/>
      <c r="C64" s="35"/>
      <c r="D64" s="48" t="s">
        <v>54</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55</v>
      </c>
      <c r="AI64" s="52"/>
      <c r="AJ64" s="52"/>
      <c r="AK64" s="52"/>
      <c r="AL64" s="52"/>
      <c r="AM64" s="52"/>
      <c r="AN64" s="52"/>
      <c r="AO64" s="52"/>
      <c r="AP64" s="35"/>
      <c r="AQ64" s="35"/>
      <c r="AR64" s="38"/>
      <c r="BE64" s="33"/>
    </row>
    <row r="65" spans="1:57" ht="11.2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1.25">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1.25">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1.25">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1.25">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1.25">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1.25">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1.25">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1.25">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1.25">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ht="12.75">
      <c r="A75" s="33"/>
      <c r="B75" s="34"/>
      <c r="C75" s="35"/>
      <c r="D75" s="51" t="s">
        <v>52</v>
      </c>
      <c r="E75" s="37"/>
      <c r="F75" s="37"/>
      <c r="G75" s="37"/>
      <c r="H75" s="37"/>
      <c r="I75" s="37"/>
      <c r="J75" s="37"/>
      <c r="K75" s="37"/>
      <c r="L75" s="37"/>
      <c r="M75" s="37"/>
      <c r="N75" s="37"/>
      <c r="O75" s="37"/>
      <c r="P75" s="37"/>
      <c r="Q75" s="37"/>
      <c r="R75" s="37"/>
      <c r="S75" s="37"/>
      <c r="T75" s="37"/>
      <c r="U75" s="37"/>
      <c r="V75" s="51" t="s">
        <v>53</v>
      </c>
      <c r="W75" s="37"/>
      <c r="X75" s="37"/>
      <c r="Y75" s="37"/>
      <c r="Z75" s="37"/>
      <c r="AA75" s="37"/>
      <c r="AB75" s="37"/>
      <c r="AC75" s="37"/>
      <c r="AD75" s="37"/>
      <c r="AE75" s="37"/>
      <c r="AF75" s="37"/>
      <c r="AG75" s="37"/>
      <c r="AH75" s="51" t="s">
        <v>52</v>
      </c>
      <c r="AI75" s="37"/>
      <c r="AJ75" s="37"/>
      <c r="AK75" s="37"/>
      <c r="AL75" s="37"/>
      <c r="AM75" s="51" t="s">
        <v>53</v>
      </c>
      <c r="AN75" s="37"/>
      <c r="AO75" s="37"/>
      <c r="AP75" s="35"/>
      <c r="AQ75" s="35"/>
      <c r="AR75" s="38"/>
      <c r="BE75" s="33"/>
    </row>
    <row r="76" spans="1:57" s="2" customFormat="1" ht="11.25">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1"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1" s="2" customFormat="1" ht="24.95" customHeight="1">
      <c r="A82" s="33"/>
      <c r="B82" s="34"/>
      <c r="C82" s="22" t="s">
        <v>56</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1"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1" s="4" customFormat="1" ht="12" customHeight="1">
      <c r="B84" s="57"/>
      <c r="C84" s="28" t="s">
        <v>13</v>
      </c>
      <c r="D84" s="58"/>
      <c r="E84" s="58"/>
      <c r="F84" s="58"/>
      <c r="G84" s="58"/>
      <c r="H84" s="58"/>
      <c r="I84" s="58"/>
      <c r="J84" s="58"/>
      <c r="K84" s="58"/>
      <c r="L84" s="58" t="str">
        <f>K5</f>
        <v>63520196</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1" s="5" customFormat="1" ht="36.950000000000003" customHeight="1">
      <c r="B85" s="60"/>
      <c r="C85" s="61" t="s">
        <v>16</v>
      </c>
      <c r="D85" s="62"/>
      <c r="E85" s="62"/>
      <c r="F85" s="62"/>
      <c r="G85" s="62"/>
      <c r="H85" s="62"/>
      <c r="I85" s="62"/>
      <c r="J85" s="62"/>
      <c r="K85" s="62"/>
      <c r="L85" s="270" t="str">
        <f>K6</f>
        <v>Oprava kolejí a výhybek v žst. Hradec nad Moravicí</v>
      </c>
      <c r="M85" s="271"/>
      <c r="N85" s="271"/>
      <c r="O85" s="271"/>
      <c r="P85" s="271"/>
      <c r="Q85" s="271"/>
      <c r="R85" s="271"/>
      <c r="S85" s="271"/>
      <c r="T85" s="271"/>
      <c r="U85" s="271"/>
      <c r="V85" s="271"/>
      <c r="W85" s="271"/>
      <c r="X85" s="271"/>
      <c r="Y85" s="271"/>
      <c r="Z85" s="271"/>
      <c r="AA85" s="271"/>
      <c r="AB85" s="271"/>
      <c r="AC85" s="271"/>
      <c r="AD85" s="271"/>
      <c r="AE85" s="271"/>
      <c r="AF85" s="271"/>
      <c r="AG85" s="271"/>
      <c r="AH85" s="271"/>
      <c r="AI85" s="271"/>
      <c r="AJ85" s="271"/>
      <c r="AK85" s="271"/>
      <c r="AL85" s="271"/>
      <c r="AM85" s="271"/>
      <c r="AN85" s="271"/>
      <c r="AO85" s="271"/>
      <c r="AP85" s="62"/>
      <c r="AQ85" s="62"/>
      <c r="AR85" s="63"/>
    </row>
    <row r="86" spans="1:91"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1" s="2" customFormat="1" ht="12" customHeight="1">
      <c r="A87" s="33"/>
      <c r="B87" s="34"/>
      <c r="C87" s="28" t="s">
        <v>20</v>
      </c>
      <c r="D87" s="35"/>
      <c r="E87" s="35"/>
      <c r="F87" s="35"/>
      <c r="G87" s="35"/>
      <c r="H87" s="35"/>
      <c r="I87" s="35"/>
      <c r="J87" s="35"/>
      <c r="K87" s="35"/>
      <c r="L87" s="64" t="str">
        <f>IF(K8="","",K8)</f>
        <v>PS Opava</v>
      </c>
      <c r="M87" s="35"/>
      <c r="N87" s="35"/>
      <c r="O87" s="35"/>
      <c r="P87" s="35"/>
      <c r="Q87" s="35"/>
      <c r="R87" s="35"/>
      <c r="S87" s="35"/>
      <c r="T87" s="35"/>
      <c r="U87" s="35"/>
      <c r="V87" s="35"/>
      <c r="W87" s="35"/>
      <c r="X87" s="35"/>
      <c r="Y87" s="35"/>
      <c r="Z87" s="35"/>
      <c r="AA87" s="35"/>
      <c r="AB87" s="35"/>
      <c r="AC87" s="35"/>
      <c r="AD87" s="35"/>
      <c r="AE87" s="35"/>
      <c r="AF87" s="35"/>
      <c r="AG87" s="35"/>
      <c r="AH87" s="35"/>
      <c r="AI87" s="28" t="s">
        <v>22</v>
      </c>
      <c r="AJ87" s="35"/>
      <c r="AK87" s="35"/>
      <c r="AL87" s="35"/>
      <c r="AM87" s="299" t="str">
        <f>IF(AN8= "","",AN8)</f>
        <v>12. 6. 2020</v>
      </c>
      <c r="AN87" s="299"/>
      <c r="AO87" s="35"/>
      <c r="AP87" s="35"/>
      <c r="AQ87" s="35"/>
      <c r="AR87" s="38"/>
      <c r="BE87" s="33"/>
    </row>
    <row r="88" spans="1:91"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1" s="2" customFormat="1" ht="15.2" customHeight="1">
      <c r="A89" s="33"/>
      <c r="B89" s="34"/>
      <c r="C89" s="28" t="s">
        <v>24</v>
      </c>
      <c r="D89" s="35"/>
      <c r="E89" s="35"/>
      <c r="F89" s="35"/>
      <c r="G89" s="35"/>
      <c r="H89" s="35"/>
      <c r="I89" s="35"/>
      <c r="J89" s="35"/>
      <c r="K89" s="35"/>
      <c r="L89" s="58" t="str">
        <f>IF(E11= "","",E11)</f>
        <v>Správa železnic, státní organizace, OŘ Ostrava</v>
      </c>
      <c r="M89" s="35"/>
      <c r="N89" s="35"/>
      <c r="O89" s="35"/>
      <c r="P89" s="35"/>
      <c r="Q89" s="35"/>
      <c r="R89" s="35"/>
      <c r="S89" s="35"/>
      <c r="T89" s="35"/>
      <c r="U89" s="35"/>
      <c r="V89" s="35"/>
      <c r="W89" s="35"/>
      <c r="X89" s="35"/>
      <c r="Y89" s="35"/>
      <c r="Z89" s="35"/>
      <c r="AA89" s="35"/>
      <c r="AB89" s="35"/>
      <c r="AC89" s="35"/>
      <c r="AD89" s="35"/>
      <c r="AE89" s="35"/>
      <c r="AF89" s="35"/>
      <c r="AG89" s="35"/>
      <c r="AH89" s="35"/>
      <c r="AI89" s="28" t="s">
        <v>32</v>
      </c>
      <c r="AJ89" s="35"/>
      <c r="AK89" s="35"/>
      <c r="AL89" s="35"/>
      <c r="AM89" s="300" t="str">
        <f>IF(E17="","",E17)</f>
        <v xml:space="preserve"> </v>
      </c>
      <c r="AN89" s="301"/>
      <c r="AO89" s="301"/>
      <c r="AP89" s="301"/>
      <c r="AQ89" s="35"/>
      <c r="AR89" s="38"/>
      <c r="AS89" s="303" t="s">
        <v>57</v>
      </c>
      <c r="AT89" s="304"/>
      <c r="AU89" s="66"/>
      <c r="AV89" s="66"/>
      <c r="AW89" s="66"/>
      <c r="AX89" s="66"/>
      <c r="AY89" s="66"/>
      <c r="AZ89" s="66"/>
      <c r="BA89" s="66"/>
      <c r="BB89" s="66"/>
      <c r="BC89" s="66"/>
      <c r="BD89" s="67"/>
      <c r="BE89" s="33"/>
    </row>
    <row r="90" spans="1:91" s="2" customFormat="1" ht="15.2" customHeight="1">
      <c r="A90" s="33"/>
      <c r="B90" s="34"/>
      <c r="C90" s="28" t="s">
        <v>30</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35</v>
      </c>
      <c r="AJ90" s="35"/>
      <c r="AK90" s="35"/>
      <c r="AL90" s="35"/>
      <c r="AM90" s="300" t="str">
        <f>IF(E20="","",E20)</f>
        <v xml:space="preserve"> </v>
      </c>
      <c r="AN90" s="301"/>
      <c r="AO90" s="301"/>
      <c r="AP90" s="301"/>
      <c r="AQ90" s="35"/>
      <c r="AR90" s="38"/>
      <c r="AS90" s="305"/>
      <c r="AT90" s="306"/>
      <c r="AU90" s="68"/>
      <c r="AV90" s="68"/>
      <c r="AW90" s="68"/>
      <c r="AX90" s="68"/>
      <c r="AY90" s="68"/>
      <c r="AZ90" s="68"/>
      <c r="BA90" s="68"/>
      <c r="BB90" s="68"/>
      <c r="BC90" s="68"/>
      <c r="BD90" s="69"/>
      <c r="BE90" s="33"/>
    </row>
    <row r="91" spans="1:91"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307"/>
      <c r="AT91" s="308"/>
      <c r="AU91" s="70"/>
      <c r="AV91" s="70"/>
      <c r="AW91" s="70"/>
      <c r="AX91" s="70"/>
      <c r="AY91" s="70"/>
      <c r="AZ91" s="70"/>
      <c r="BA91" s="70"/>
      <c r="BB91" s="70"/>
      <c r="BC91" s="70"/>
      <c r="BD91" s="71"/>
      <c r="BE91" s="33"/>
    </row>
    <row r="92" spans="1:91" s="2" customFormat="1" ht="29.25" customHeight="1">
      <c r="A92" s="33"/>
      <c r="B92" s="34"/>
      <c r="C92" s="265" t="s">
        <v>58</v>
      </c>
      <c r="D92" s="266"/>
      <c r="E92" s="266"/>
      <c r="F92" s="266"/>
      <c r="G92" s="266"/>
      <c r="H92" s="72"/>
      <c r="I92" s="269" t="s">
        <v>59</v>
      </c>
      <c r="J92" s="266"/>
      <c r="K92" s="266"/>
      <c r="L92" s="266"/>
      <c r="M92" s="266"/>
      <c r="N92" s="266"/>
      <c r="O92" s="266"/>
      <c r="P92" s="266"/>
      <c r="Q92" s="266"/>
      <c r="R92" s="266"/>
      <c r="S92" s="266"/>
      <c r="T92" s="266"/>
      <c r="U92" s="266"/>
      <c r="V92" s="266"/>
      <c r="W92" s="266"/>
      <c r="X92" s="266"/>
      <c r="Y92" s="266"/>
      <c r="Z92" s="266"/>
      <c r="AA92" s="266"/>
      <c r="AB92" s="266"/>
      <c r="AC92" s="266"/>
      <c r="AD92" s="266"/>
      <c r="AE92" s="266"/>
      <c r="AF92" s="266"/>
      <c r="AG92" s="295" t="s">
        <v>60</v>
      </c>
      <c r="AH92" s="266"/>
      <c r="AI92" s="266"/>
      <c r="AJ92" s="266"/>
      <c r="AK92" s="266"/>
      <c r="AL92" s="266"/>
      <c r="AM92" s="266"/>
      <c r="AN92" s="269" t="s">
        <v>61</v>
      </c>
      <c r="AO92" s="266"/>
      <c r="AP92" s="302"/>
      <c r="AQ92" s="73" t="s">
        <v>62</v>
      </c>
      <c r="AR92" s="38"/>
      <c r="AS92" s="74" t="s">
        <v>63</v>
      </c>
      <c r="AT92" s="75" t="s">
        <v>64</v>
      </c>
      <c r="AU92" s="75" t="s">
        <v>65</v>
      </c>
      <c r="AV92" s="75" t="s">
        <v>66</v>
      </c>
      <c r="AW92" s="75" t="s">
        <v>67</v>
      </c>
      <c r="AX92" s="75" t="s">
        <v>68</v>
      </c>
      <c r="AY92" s="75" t="s">
        <v>69</v>
      </c>
      <c r="AZ92" s="75" t="s">
        <v>70</v>
      </c>
      <c r="BA92" s="75" t="s">
        <v>71</v>
      </c>
      <c r="BB92" s="75" t="s">
        <v>72</v>
      </c>
      <c r="BC92" s="75" t="s">
        <v>73</v>
      </c>
      <c r="BD92" s="76" t="s">
        <v>74</v>
      </c>
      <c r="BE92" s="33"/>
    </row>
    <row r="93" spans="1:91"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1" s="6" customFormat="1" ht="32.450000000000003" customHeight="1">
      <c r="B94" s="80"/>
      <c r="C94" s="81" t="s">
        <v>75</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272">
        <f>ROUND(AG95+AG101+AG104+AG105,2)</f>
        <v>0</v>
      </c>
      <c r="AH94" s="272"/>
      <c r="AI94" s="272"/>
      <c r="AJ94" s="272"/>
      <c r="AK94" s="272"/>
      <c r="AL94" s="272"/>
      <c r="AM94" s="272"/>
      <c r="AN94" s="309">
        <f t="shared" ref="AN94:AN107" si="0">SUM(AG94,AT94)</f>
        <v>0</v>
      </c>
      <c r="AO94" s="309"/>
      <c r="AP94" s="309"/>
      <c r="AQ94" s="84" t="s">
        <v>1</v>
      </c>
      <c r="AR94" s="85"/>
      <c r="AS94" s="86">
        <f>ROUND(AS95+AS101+AS104+AS105,2)</f>
        <v>0</v>
      </c>
      <c r="AT94" s="87">
        <f t="shared" ref="AT94:AT107" si="1">ROUND(SUM(AV94:AW94),2)</f>
        <v>0</v>
      </c>
      <c r="AU94" s="88">
        <f>ROUND(AU95+AU101+AU104+AU105,5)</f>
        <v>0</v>
      </c>
      <c r="AV94" s="87">
        <f>ROUND(AZ94*L29,2)</f>
        <v>0</v>
      </c>
      <c r="AW94" s="87">
        <f>ROUND(BA94*L30,2)</f>
        <v>0</v>
      </c>
      <c r="AX94" s="87">
        <f>ROUND(BB94*L29,2)</f>
        <v>0</v>
      </c>
      <c r="AY94" s="87">
        <f>ROUND(BC94*L30,2)</f>
        <v>0</v>
      </c>
      <c r="AZ94" s="87">
        <f>ROUND(AZ95+AZ101+AZ104+AZ105,2)</f>
        <v>0</v>
      </c>
      <c r="BA94" s="87">
        <f>ROUND(BA95+BA101+BA104+BA105,2)</f>
        <v>0</v>
      </c>
      <c r="BB94" s="87">
        <f>ROUND(BB95+BB101+BB104+BB105,2)</f>
        <v>0</v>
      </c>
      <c r="BC94" s="87">
        <f>ROUND(BC95+BC101+BC104+BC105,2)</f>
        <v>0</v>
      </c>
      <c r="BD94" s="89">
        <f>ROUND(BD95+BD101+BD104+BD105,2)</f>
        <v>0</v>
      </c>
      <c r="BS94" s="90" t="s">
        <v>76</v>
      </c>
      <c r="BT94" s="90" t="s">
        <v>77</v>
      </c>
      <c r="BU94" s="91" t="s">
        <v>78</v>
      </c>
      <c r="BV94" s="90" t="s">
        <v>79</v>
      </c>
      <c r="BW94" s="90" t="s">
        <v>5</v>
      </c>
      <c r="BX94" s="90" t="s">
        <v>80</v>
      </c>
      <c r="CL94" s="90" t="s">
        <v>1</v>
      </c>
    </row>
    <row r="95" spans="1:91" s="7" customFormat="1" ht="23.1" customHeight="1">
      <c r="B95" s="92"/>
      <c r="C95" s="93"/>
      <c r="D95" s="267" t="s">
        <v>81</v>
      </c>
      <c r="E95" s="267"/>
      <c r="F95" s="267"/>
      <c r="G95" s="267"/>
      <c r="H95" s="267"/>
      <c r="I95" s="94"/>
      <c r="J95" s="267" t="s">
        <v>82</v>
      </c>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96">
        <f>ROUND(SUM(AG96:AG100),2)</f>
        <v>0</v>
      </c>
      <c r="AH95" s="297"/>
      <c r="AI95" s="297"/>
      <c r="AJ95" s="297"/>
      <c r="AK95" s="297"/>
      <c r="AL95" s="297"/>
      <c r="AM95" s="297"/>
      <c r="AN95" s="298">
        <f t="shared" si="0"/>
        <v>0</v>
      </c>
      <c r="AO95" s="297"/>
      <c r="AP95" s="297"/>
      <c r="AQ95" s="95" t="s">
        <v>83</v>
      </c>
      <c r="AR95" s="96"/>
      <c r="AS95" s="97">
        <f>ROUND(SUM(AS96:AS100),2)</f>
        <v>0</v>
      </c>
      <c r="AT95" s="98">
        <f t="shared" si="1"/>
        <v>0</v>
      </c>
      <c r="AU95" s="99">
        <f>ROUND(SUM(AU96:AU100),5)</f>
        <v>0</v>
      </c>
      <c r="AV95" s="98">
        <f>ROUND(AZ95*L29,2)</f>
        <v>0</v>
      </c>
      <c r="AW95" s="98">
        <f>ROUND(BA95*L30,2)</f>
        <v>0</v>
      </c>
      <c r="AX95" s="98">
        <f>ROUND(BB95*L29,2)</f>
        <v>0</v>
      </c>
      <c r="AY95" s="98">
        <f>ROUND(BC95*L30,2)</f>
        <v>0</v>
      </c>
      <c r="AZ95" s="98">
        <f>ROUND(SUM(AZ96:AZ100),2)</f>
        <v>0</v>
      </c>
      <c r="BA95" s="98">
        <f>ROUND(SUM(BA96:BA100),2)</f>
        <v>0</v>
      </c>
      <c r="BB95" s="98">
        <f>ROUND(SUM(BB96:BB100),2)</f>
        <v>0</v>
      </c>
      <c r="BC95" s="98">
        <f>ROUND(SUM(BC96:BC100),2)</f>
        <v>0</v>
      </c>
      <c r="BD95" s="100">
        <f>ROUND(SUM(BD96:BD100),2)</f>
        <v>0</v>
      </c>
      <c r="BS95" s="101" t="s">
        <v>76</v>
      </c>
      <c r="BT95" s="101" t="s">
        <v>84</v>
      </c>
      <c r="BU95" s="101" t="s">
        <v>78</v>
      </c>
      <c r="BV95" s="101" t="s">
        <v>79</v>
      </c>
      <c r="BW95" s="101" t="s">
        <v>85</v>
      </c>
      <c r="BX95" s="101" t="s">
        <v>5</v>
      </c>
      <c r="CL95" s="101" t="s">
        <v>1</v>
      </c>
      <c r="CM95" s="101" t="s">
        <v>86</v>
      </c>
    </row>
    <row r="96" spans="1:91" s="4" customFormat="1" ht="23.1" customHeight="1">
      <c r="A96" s="102" t="s">
        <v>87</v>
      </c>
      <c r="B96" s="57"/>
      <c r="C96" s="103"/>
      <c r="D96" s="103"/>
      <c r="E96" s="268" t="s">
        <v>88</v>
      </c>
      <c r="F96" s="268"/>
      <c r="G96" s="268"/>
      <c r="H96" s="268"/>
      <c r="I96" s="268"/>
      <c r="J96" s="103"/>
      <c r="K96" s="268" t="s">
        <v>89</v>
      </c>
      <c r="L96" s="268"/>
      <c r="M96" s="268"/>
      <c r="N96" s="268"/>
      <c r="O96" s="268"/>
      <c r="P96" s="268"/>
      <c r="Q96" s="268"/>
      <c r="R96" s="268"/>
      <c r="S96" s="268"/>
      <c r="T96" s="268"/>
      <c r="U96" s="268"/>
      <c r="V96" s="268"/>
      <c r="W96" s="268"/>
      <c r="X96" s="268"/>
      <c r="Y96" s="268"/>
      <c r="Z96" s="268"/>
      <c r="AA96" s="268"/>
      <c r="AB96" s="268"/>
      <c r="AC96" s="268"/>
      <c r="AD96" s="268"/>
      <c r="AE96" s="268"/>
      <c r="AF96" s="268"/>
      <c r="AG96" s="293">
        <f>'SO 01-01 - Oprava kolejí ...'!J32</f>
        <v>0</v>
      </c>
      <c r="AH96" s="294"/>
      <c r="AI96" s="294"/>
      <c r="AJ96" s="294"/>
      <c r="AK96" s="294"/>
      <c r="AL96" s="294"/>
      <c r="AM96" s="294"/>
      <c r="AN96" s="293">
        <f t="shared" si="0"/>
        <v>0</v>
      </c>
      <c r="AO96" s="294"/>
      <c r="AP96" s="294"/>
      <c r="AQ96" s="104" t="s">
        <v>90</v>
      </c>
      <c r="AR96" s="59"/>
      <c r="AS96" s="105">
        <v>0</v>
      </c>
      <c r="AT96" s="106">
        <f t="shared" si="1"/>
        <v>0</v>
      </c>
      <c r="AU96" s="107">
        <f>'SO 01-01 - Oprava kolejí ...'!P123</f>
        <v>0</v>
      </c>
      <c r="AV96" s="106">
        <f>'SO 01-01 - Oprava kolejí ...'!J35</f>
        <v>0</v>
      </c>
      <c r="AW96" s="106">
        <f>'SO 01-01 - Oprava kolejí ...'!J36</f>
        <v>0</v>
      </c>
      <c r="AX96" s="106">
        <f>'SO 01-01 - Oprava kolejí ...'!J37</f>
        <v>0</v>
      </c>
      <c r="AY96" s="106">
        <f>'SO 01-01 - Oprava kolejí ...'!J38</f>
        <v>0</v>
      </c>
      <c r="AZ96" s="106">
        <f>'SO 01-01 - Oprava kolejí ...'!F35</f>
        <v>0</v>
      </c>
      <c r="BA96" s="106">
        <f>'SO 01-01 - Oprava kolejí ...'!F36</f>
        <v>0</v>
      </c>
      <c r="BB96" s="106">
        <f>'SO 01-01 - Oprava kolejí ...'!F37</f>
        <v>0</v>
      </c>
      <c r="BC96" s="106">
        <f>'SO 01-01 - Oprava kolejí ...'!F38</f>
        <v>0</v>
      </c>
      <c r="BD96" s="108">
        <f>'SO 01-01 - Oprava kolejí ...'!F39</f>
        <v>0</v>
      </c>
      <c r="BT96" s="109" t="s">
        <v>86</v>
      </c>
      <c r="BV96" s="109" t="s">
        <v>79</v>
      </c>
      <c r="BW96" s="109" t="s">
        <v>91</v>
      </c>
      <c r="BX96" s="109" t="s">
        <v>85</v>
      </c>
      <c r="CL96" s="109" t="s">
        <v>1</v>
      </c>
    </row>
    <row r="97" spans="1:91" s="4" customFormat="1" ht="23.1" customHeight="1">
      <c r="A97" s="102" t="s">
        <v>87</v>
      </c>
      <c r="B97" s="57"/>
      <c r="C97" s="103"/>
      <c r="D97" s="103"/>
      <c r="E97" s="268" t="s">
        <v>92</v>
      </c>
      <c r="F97" s="268"/>
      <c r="G97" s="268"/>
      <c r="H97" s="268"/>
      <c r="I97" s="268"/>
      <c r="J97" s="103"/>
      <c r="K97" s="268" t="s">
        <v>93</v>
      </c>
      <c r="L97" s="268"/>
      <c r="M97" s="268"/>
      <c r="N97" s="268"/>
      <c r="O97" s="268"/>
      <c r="P97" s="268"/>
      <c r="Q97" s="268"/>
      <c r="R97" s="268"/>
      <c r="S97" s="268"/>
      <c r="T97" s="268"/>
      <c r="U97" s="268"/>
      <c r="V97" s="268"/>
      <c r="W97" s="268"/>
      <c r="X97" s="268"/>
      <c r="Y97" s="268"/>
      <c r="Z97" s="268"/>
      <c r="AA97" s="268"/>
      <c r="AB97" s="268"/>
      <c r="AC97" s="268"/>
      <c r="AD97" s="268"/>
      <c r="AE97" s="268"/>
      <c r="AF97" s="268"/>
      <c r="AG97" s="293">
        <f>'SO 01-02 - Oprava nástupiště'!J32</f>
        <v>0</v>
      </c>
      <c r="AH97" s="294"/>
      <c r="AI97" s="294"/>
      <c r="AJ97" s="294"/>
      <c r="AK97" s="294"/>
      <c r="AL97" s="294"/>
      <c r="AM97" s="294"/>
      <c r="AN97" s="293">
        <f t="shared" si="0"/>
        <v>0</v>
      </c>
      <c r="AO97" s="294"/>
      <c r="AP97" s="294"/>
      <c r="AQ97" s="104" t="s">
        <v>90</v>
      </c>
      <c r="AR97" s="59"/>
      <c r="AS97" s="105">
        <v>0</v>
      </c>
      <c r="AT97" s="106">
        <f t="shared" si="1"/>
        <v>0</v>
      </c>
      <c r="AU97" s="107">
        <f>'SO 01-02 - Oprava nástupiště'!P123</f>
        <v>0</v>
      </c>
      <c r="AV97" s="106">
        <f>'SO 01-02 - Oprava nástupiště'!J35</f>
        <v>0</v>
      </c>
      <c r="AW97" s="106">
        <f>'SO 01-02 - Oprava nástupiště'!J36</f>
        <v>0</v>
      </c>
      <c r="AX97" s="106">
        <f>'SO 01-02 - Oprava nástupiště'!J37</f>
        <v>0</v>
      </c>
      <c r="AY97" s="106">
        <f>'SO 01-02 - Oprava nástupiště'!J38</f>
        <v>0</v>
      </c>
      <c r="AZ97" s="106">
        <f>'SO 01-02 - Oprava nástupiště'!F35</f>
        <v>0</v>
      </c>
      <c r="BA97" s="106">
        <f>'SO 01-02 - Oprava nástupiště'!F36</f>
        <v>0</v>
      </c>
      <c r="BB97" s="106">
        <f>'SO 01-02 - Oprava nástupiště'!F37</f>
        <v>0</v>
      </c>
      <c r="BC97" s="106">
        <f>'SO 01-02 - Oprava nástupiště'!F38</f>
        <v>0</v>
      </c>
      <c r="BD97" s="108">
        <f>'SO 01-02 - Oprava nástupiště'!F39</f>
        <v>0</v>
      </c>
      <c r="BT97" s="109" t="s">
        <v>86</v>
      </c>
      <c r="BV97" s="109" t="s">
        <v>79</v>
      </c>
      <c r="BW97" s="109" t="s">
        <v>94</v>
      </c>
      <c r="BX97" s="109" t="s">
        <v>85</v>
      </c>
      <c r="CL97" s="109" t="s">
        <v>1</v>
      </c>
    </row>
    <row r="98" spans="1:91" s="4" customFormat="1" ht="23.1" customHeight="1">
      <c r="A98" s="102" t="s">
        <v>87</v>
      </c>
      <c r="B98" s="57"/>
      <c r="C98" s="103"/>
      <c r="D98" s="103"/>
      <c r="E98" s="268" t="s">
        <v>95</v>
      </c>
      <c r="F98" s="268"/>
      <c r="G98" s="268"/>
      <c r="H98" s="268"/>
      <c r="I98" s="268"/>
      <c r="J98" s="103"/>
      <c r="K98" s="268" t="s">
        <v>96</v>
      </c>
      <c r="L98" s="268"/>
      <c r="M98" s="268"/>
      <c r="N98" s="268"/>
      <c r="O98" s="268"/>
      <c r="P98" s="268"/>
      <c r="Q98" s="268"/>
      <c r="R98" s="268"/>
      <c r="S98" s="268"/>
      <c r="T98" s="268"/>
      <c r="U98" s="268"/>
      <c r="V98" s="268"/>
      <c r="W98" s="268"/>
      <c r="X98" s="268"/>
      <c r="Y98" s="268"/>
      <c r="Z98" s="268"/>
      <c r="AA98" s="268"/>
      <c r="AB98" s="268"/>
      <c r="AC98" s="268"/>
      <c r="AD98" s="268"/>
      <c r="AE98" s="268"/>
      <c r="AF98" s="268"/>
      <c r="AG98" s="293">
        <f>'SO 01-03 - Chodník k přec...'!J32</f>
        <v>0</v>
      </c>
      <c r="AH98" s="294"/>
      <c r="AI98" s="294"/>
      <c r="AJ98" s="294"/>
      <c r="AK98" s="294"/>
      <c r="AL98" s="294"/>
      <c r="AM98" s="294"/>
      <c r="AN98" s="293">
        <f t="shared" si="0"/>
        <v>0</v>
      </c>
      <c r="AO98" s="294"/>
      <c r="AP98" s="294"/>
      <c r="AQ98" s="104" t="s">
        <v>90</v>
      </c>
      <c r="AR98" s="59"/>
      <c r="AS98" s="105">
        <v>0</v>
      </c>
      <c r="AT98" s="106">
        <f t="shared" si="1"/>
        <v>0</v>
      </c>
      <c r="AU98" s="107">
        <f>'SO 01-03 - Chodník k přec...'!P123</f>
        <v>0</v>
      </c>
      <c r="AV98" s="106">
        <f>'SO 01-03 - Chodník k přec...'!J35</f>
        <v>0</v>
      </c>
      <c r="AW98" s="106">
        <f>'SO 01-03 - Chodník k přec...'!J36</f>
        <v>0</v>
      </c>
      <c r="AX98" s="106">
        <f>'SO 01-03 - Chodník k přec...'!J37</f>
        <v>0</v>
      </c>
      <c r="AY98" s="106">
        <f>'SO 01-03 - Chodník k přec...'!J38</f>
        <v>0</v>
      </c>
      <c r="AZ98" s="106">
        <f>'SO 01-03 - Chodník k přec...'!F35</f>
        <v>0</v>
      </c>
      <c r="BA98" s="106">
        <f>'SO 01-03 - Chodník k přec...'!F36</f>
        <v>0</v>
      </c>
      <c r="BB98" s="106">
        <f>'SO 01-03 - Chodník k přec...'!F37</f>
        <v>0</v>
      </c>
      <c r="BC98" s="106">
        <f>'SO 01-03 - Chodník k přec...'!F38</f>
        <v>0</v>
      </c>
      <c r="BD98" s="108">
        <f>'SO 01-03 - Chodník k přec...'!F39</f>
        <v>0</v>
      </c>
      <c r="BT98" s="109" t="s">
        <v>86</v>
      </c>
      <c r="BV98" s="109" t="s">
        <v>79</v>
      </c>
      <c r="BW98" s="109" t="s">
        <v>97</v>
      </c>
      <c r="BX98" s="109" t="s">
        <v>85</v>
      </c>
      <c r="CL98" s="109" t="s">
        <v>1</v>
      </c>
    </row>
    <row r="99" spans="1:91" s="4" customFormat="1" ht="23.1" customHeight="1">
      <c r="A99" s="102" t="s">
        <v>87</v>
      </c>
      <c r="B99" s="57"/>
      <c r="C99" s="103"/>
      <c r="D99" s="103"/>
      <c r="E99" s="268" t="s">
        <v>98</v>
      </c>
      <c r="F99" s="268"/>
      <c r="G99" s="268"/>
      <c r="H99" s="268"/>
      <c r="I99" s="268"/>
      <c r="J99" s="103"/>
      <c r="K99" s="268" t="s">
        <v>99</v>
      </c>
      <c r="L99" s="268"/>
      <c r="M99" s="268"/>
      <c r="N99" s="268"/>
      <c r="O99" s="268"/>
      <c r="P99" s="268"/>
      <c r="Q99" s="268"/>
      <c r="R99" s="268"/>
      <c r="S99" s="268"/>
      <c r="T99" s="268"/>
      <c r="U99" s="268"/>
      <c r="V99" s="268"/>
      <c r="W99" s="268"/>
      <c r="X99" s="268"/>
      <c r="Y99" s="268"/>
      <c r="Z99" s="268"/>
      <c r="AA99" s="268"/>
      <c r="AB99" s="268"/>
      <c r="AC99" s="268"/>
      <c r="AD99" s="268"/>
      <c r="AE99" s="268"/>
      <c r="AF99" s="268"/>
      <c r="AG99" s="293">
        <f>'SO 01-04 - Úprava zpevněn...'!J32</f>
        <v>0</v>
      </c>
      <c r="AH99" s="294"/>
      <c r="AI99" s="294"/>
      <c r="AJ99" s="294"/>
      <c r="AK99" s="294"/>
      <c r="AL99" s="294"/>
      <c r="AM99" s="294"/>
      <c r="AN99" s="293">
        <f t="shared" si="0"/>
        <v>0</v>
      </c>
      <c r="AO99" s="294"/>
      <c r="AP99" s="294"/>
      <c r="AQ99" s="104" t="s">
        <v>90</v>
      </c>
      <c r="AR99" s="59"/>
      <c r="AS99" s="105">
        <v>0</v>
      </c>
      <c r="AT99" s="106">
        <f t="shared" si="1"/>
        <v>0</v>
      </c>
      <c r="AU99" s="107">
        <f>'SO 01-04 - Úprava zpevněn...'!P123</f>
        <v>0</v>
      </c>
      <c r="AV99" s="106">
        <f>'SO 01-04 - Úprava zpevněn...'!J35</f>
        <v>0</v>
      </c>
      <c r="AW99" s="106">
        <f>'SO 01-04 - Úprava zpevněn...'!J36</f>
        <v>0</v>
      </c>
      <c r="AX99" s="106">
        <f>'SO 01-04 - Úprava zpevněn...'!J37</f>
        <v>0</v>
      </c>
      <c r="AY99" s="106">
        <f>'SO 01-04 - Úprava zpevněn...'!J38</f>
        <v>0</v>
      </c>
      <c r="AZ99" s="106">
        <f>'SO 01-04 - Úprava zpevněn...'!F35</f>
        <v>0</v>
      </c>
      <c r="BA99" s="106">
        <f>'SO 01-04 - Úprava zpevněn...'!F36</f>
        <v>0</v>
      </c>
      <c r="BB99" s="106">
        <f>'SO 01-04 - Úprava zpevněn...'!F37</f>
        <v>0</v>
      </c>
      <c r="BC99" s="106">
        <f>'SO 01-04 - Úprava zpevněn...'!F38</f>
        <v>0</v>
      </c>
      <c r="BD99" s="108">
        <f>'SO 01-04 - Úprava zpevněn...'!F39</f>
        <v>0</v>
      </c>
      <c r="BT99" s="109" t="s">
        <v>86</v>
      </c>
      <c r="BV99" s="109" t="s">
        <v>79</v>
      </c>
      <c r="BW99" s="109" t="s">
        <v>100</v>
      </c>
      <c r="BX99" s="109" t="s">
        <v>85</v>
      </c>
      <c r="CL99" s="109" t="s">
        <v>1</v>
      </c>
    </row>
    <row r="100" spans="1:91" s="4" customFormat="1" ht="23.1" customHeight="1">
      <c r="A100" s="102" t="s">
        <v>87</v>
      </c>
      <c r="B100" s="57"/>
      <c r="C100" s="103"/>
      <c r="D100" s="103"/>
      <c r="E100" s="268" t="s">
        <v>101</v>
      </c>
      <c r="F100" s="268"/>
      <c r="G100" s="268"/>
      <c r="H100" s="268"/>
      <c r="I100" s="268"/>
      <c r="J100" s="103"/>
      <c r="K100" s="268" t="s">
        <v>102</v>
      </c>
      <c r="L100" s="268"/>
      <c r="M100" s="268"/>
      <c r="N100" s="268"/>
      <c r="O100" s="268"/>
      <c r="P100" s="268"/>
      <c r="Q100" s="268"/>
      <c r="R100" s="268"/>
      <c r="S100" s="268"/>
      <c r="T100" s="268"/>
      <c r="U100" s="268"/>
      <c r="V100" s="268"/>
      <c r="W100" s="268"/>
      <c r="X100" s="268"/>
      <c r="Y100" s="268"/>
      <c r="Z100" s="268"/>
      <c r="AA100" s="268"/>
      <c r="AB100" s="268"/>
      <c r="AC100" s="268"/>
      <c r="AD100" s="268"/>
      <c r="AE100" s="268"/>
      <c r="AF100" s="268"/>
      <c r="AG100" s="293">
        <f>'SO 01-05 - Demolice boční...'!J32</f>
        <v>0</v>
      </c>
      <c r="AH100" s="294"/>
      <c r="AI100" s="294"/>
      <c r="AJ100" s="294"/>
      <c r="AK100" s="294"/>
      <c r="AL100" s="294"/>
      <c r="AM100" s="294"/>
      <c r="AN100" s="293">
        <f t="shared" si="0"/>
        <v>0</v>
      </c>
      <c r="AO100" s="294"/>
      <c r="AP100" s="294"/>
      <c r="AQ100" s="104" t="s">
        <v>90</v>
      </c>
      <c r="AR100" s="59"/>
      <c r="AS100" s="105">
        <v>0</v>
      </c>
      <c r="AT100" s="106">
        <f t="shared" si="1"/>
        <v>0</v>
      </c>
      <c r="AU100" s="107">
        <f>'SO 01-05 - Demolice boční...'!P123</f>
        <v>0</v>
      </c>
      <c r="AV100" s="106">
        <f>'SO 01-05 - Demolice boční...'!J35</f>
        <v>0</v>
      </c>
      <c r="AW100" s="106">
        <f>'SO 01-05 - Demolice boční...'!J36</f>
        <v>0</v>
      </c>
      <c r="AX100" s="106">
        <f>'SO 01-05 - Demolice boční...'!J37</f>
        <v>0</v>
      </c>
      <c r="AY100" s="106">
        <f>'SO 01-05 - Demolice boční...'!J38</f>
        <v>0</v>
      </c>
      <c r="AZ100" s="106">
        <f>'SO 01-05 - Demolice boční...'!F35</f>
        <v>0</v>
      </c>
      <c r="BA100" s="106">
        <f>'SO 01-05 - Demolice boční...'!F36</f>
        <v>0</v>
      </c>
      <c r="BB100" s="106">
        <f>'SO 01-05 - Demolice boční...'!F37</f>
        <v>0</v>
      </c>
      <c r="BC100" s="106">
        <f>'SO 01-05 - Demolice boční...'!F38</f>
        <v>0</v>
      </c>
      <c r="BD100" s="108">
        <f>'SO 01-05 - Demolice boční...'!F39</f>
        <v>0</v>
      </c>
      <c r="BT100" s="109" t="s">
        <v>86</v>
      </c>
      <c r="BV100" s="109" t="s">
        <v>79</v>
      </c>
      <c r="BW100" s="109" t="s">
        <v>103</v>
      </c>
      <c r="BX100" s="109" t="s">
        <v>85</v>
      </c>
      <c r="CL100" s="109" t="s">
        <v>1</v>
      </c>
    </row>
    <row r="101" spans="1:91" s="7" customFormat="1" ht="23.1" customHeight="1">
      <c r="B101" s="92"/>
      <c r="C101" s="93"/>
      <c r="D101" s="267" t="s">
        <v>104</v>
      </c>
      <c r="E101" s="267"/>
      <c r="F101" s="267"/>
      <c r="G101" s="267"/>
      <c r="H101" s="267"/>
      <c r="I101" s="94"/>
      <c r="J101" s="267" t="s">
        <v>105</v>
      </c>
      <c r="K101" s="267"/>
      <c r="L101" s="267"/>
      <c r="M101" s="267"/>
      <c r="N101" s="267"/>
      <c r="O101" s="267"/>
      <c r="P101" s="267"/>
      <c r="Q101" s="267"/>
      <c r="R101" s="267"/>
      <c r="S101" s="267"/>
      <c r="T101" s="267"/>
      <c r="U101" s="267"/>
      <c r="V101" s="267"/>
      <c r="W101" s="267"/>
      <c r="X101" s="267"/>
      <c r="Y101" s="267"/>
      <c r="Z101" s="267"/>
      <c r="AA101" s="267"/>
      <c r="AB101" s="267"/>
      <c r="AC101" s="267"/>
      <c r="AD101" s="267"/>
      <c r="AE101" s="267"/>
      <c r="AF101" s="267"/>
      <c r="AG101" s="296">
        <f>ROUND(SUM(AG102:AG103),2)</f>
        <v>0</v>
      </c>
      <c r="AH101" s="297"/>
      <c r="AI101" s="297"/>
      <c r="AJ101" s="297"/>
      <c r="AK101" s="297"/>
      <c r="AL101" s="297"/>
      <c r="AM101" s="297"/>
      <c r="AN101" s="298">
        <f t="shared" si="0"/>
        <v>0</v>
      </c>
      <c r="AO101" s="297"/>
      <c r="AP101" s="297"/>
      <c r="AQ101" s="95" t="s">
        <v>83</v>
      </c>
      <c r="AR101" s="96"/>
      <c r="AS101" s="97">
        <f>ROUND(SUM(AS102:AS103),2)</f>
        <v>0</v>
      </c>
      <c r="AT101" s="98">
        <f t="shared" si="1"/>
        <v>0</v>
      </c>
      <c r="AU101" s="99">
        <f>ROUND(SUM(AU102:AU103),5)</f>
        <v>0</v>
      </c>
      <c r="AV101" s="98">
        <f>ROUND(AZ101*L29,2)</f>
        <v>0</v>
      </c>
      <c r="AW101" s="98">
        <f>ROUND(BA101*L30,2)</f>
        <v>0</v>
      </c>
      <c r="AX101" s="98">
        <f>ROUND(BB101*L29,2)</f>
        <v>0</v>
      </c>
      <c r="AY101" s="98">
        <f>ROUND(BC101*L30,2)</f>
        <v>0</v>
      </c>
      <c r="AZ101" s="98">
        <f>ROUND(SUM(AZ102:AZ103),2)</f>
        <v>0</v>
      </c>
      <c r="BA101" s="98">
        <f>ROUND(SUM(BA102:BA103),2)</f>
        <v>0</v>
      </c>
      <c r="BB101" s="98">
        <f>ROUND(SUM(BB102:BB103),2)</f>
        <v>0</v>
      </c>
      <c r="BC101" s="98">
        <f>ROUND(SUM(BC102:BC103),2)</f>
        <v>0</v>
      </c>
      <c r="BD101" s="100">
        <f>ROUND(SUM(BD102:BD103),2)</f>
        <v>0</v>
      </c>
      <c r="BS101" s="101" t="s">
        <v>76</v>
      </c>
      <c r="BT101" s="101" t="s">
        <v>84</v>
      </c>
      <c r="BU101" s="101" t="s">
        <v>78</v>
      </c>
      <c r="BV101" s="101" t="s">
        <v>79</v>
      </c>
      <c r="BW101" s="101" t="s">
        <v>106</v>
      </c>
      <c r="BX101" s="101" t="s">
        <v>5</v>
      </c>
      <c r="CL101" s="101" t="s">
        <v>107</v>
      </c>
      <c r="CM101" s="101" t="s">
        <v>86</v>
      </c>
    </row>
    <row r="102" spans="1:91" s="4" customFormat="1" ht="23.1" customHeight="1">
      <c r="A102" s="102" t="s">
        <v>87</v>
      </c>
      <c r="B102" s="57"/>
      <c r="C102" s="103"/>
      <c r="D102" s="103"/>
      <c r="E102" s="268" t="s">
        <v>108</v>
      </c>
      <c r="F102" s="268"/>
      <c r="G102" s="268"/>
      <c r="H102" s="268"/>
      <c r="I102" s="268"/>
      <c r="J102" s="103"/>
      <c r="K102" s="268" t="s">
        <v>105</v>
      </c>
      <c r="L102" s="268"/>
      <c r="M102" s="268"/>
      <c r="N102" s="268"/>
      <c r="O102" s="268"/>
      <c r="P102" s="268"/>
      <c r="Q102" s="268"/>
      <c r="R102" s="268"/>
      <c r="S102" s="268"/>
      <c r="T102" s="268"/>
      <c r="U102" s="268"/>
      <c r="V102" s="268"/>
      <c r="W102" s="268"/>
      <c r="X102" s="268"/>
      <c r="Y102" s="268"/>
      <c r="Z102" s="268"/>
      <c r="AA102" s="268"/>
      <c r="AB102" s="268"/>
      <c r="AC102" s="268"/>
      <c r="AD102" s="268"/>
      <c r="AE102" s="268"/>
      <c r="AF102" s="268"/>
      <c r="AG102" s="293">
        <f>'SO 02-01 - Oprava osvětle...'!J32</f>
        <v>0</v>
      </c>
      <c r="AH102" s="294"/>
      <c r="AI102" s="294"/>
      <c r="AJ102" s="294"/>
      <c r="AK102" s="294"/>
      <c r="AL102" s="294"/>
      <c r="AM102" s="294"/>
      <c r="AN102" s="293">
        <f t="shared" si="0"/>
        <v>0</v>
      </c>
      <c r="AO102" s="294"/>
      <c r="AP102" s="294"/>
      <c r="AQ102" s="104" t="s">
        <v>90</v>
      </c>
      <c r="AR102" s="59"/>
      <c r="AS102" s="105">
        <v>0</v>
      </c>
      <c r="AT102" s="106">
        <f t="shared" si="1"/>
        <v>0</v>
      </c>
      <c r="AU102" s="107">
        <f>'SO 02-01 - Oprava osvětle...'!P123</f>
        <v>0</v>
      </c>
      <c r="AV102" s="106">
        <f>'SO 02-01 - Oprava osvětle...'!J35</f>
        <v>0</v>
      </c>
      <c r="AW102" s="106">
        <f>'SO 02-01 - Oprava osvětle...'!J36</f>
        <v>0</v>
      </c>
      <c r="AX102" s="106">
        <f>'SO 02-01 - Oprava osvětle...'!J37</f>
        <v>0</v>
      </c>
      <c r="AY102" s="106">
        <f>'SO 02-01 - Oprava osvětle...'!J38</f>
        <v>0</v>
      </c>
      <c r="AZ102" s="106">
        <f>'SO 02-01 - Oprava osvětle...'!F35</f>
        <v>0</v>
      </c>
      <c r="BA102" s="106">
        <f>'SO 02-01 - Oprava osvětle...'!F36</f>
        <v>0</v>
      </c>
      <c r="BB102" s="106">
        <f>'SO 02-01 - Oprava osvětle...'!F37</f>
        <v>0</v>
      </c>
      <c r="BC102" s="106">
        <f>'SO 02-01 - Oprava osvětle...'!F38</f>
        <v>0</v>
      </c>
      <c r="BD102" s="108">
        <f>'SO 02-01 - Oprava osvětle...'!F39</f>
        <v>0</v>
      </c>
      <c r="BT102" s="109" t="s">
        <v>86</v>
      </c>
      <c r="BV102" s="109" t="s">
        <v>79</v>
      </c>
      <c r="BW102" s="109" t="s">
        <v>109</v>
      </c>
      <c r="BX102" s="109" t="s">
        <v>106</v>
      </c>
      <c r="CL102" s="109" t="s">
        <v>107</v>
      </c>
    </row>
    <row r="103" spans="1:91" s="4" customFormat="1" ht="23.1" customHeight="1">
      <c r="A103" s="102" t="s">
        <v>87</v>
      </c>
      <c r="B103" s="57"/>
      <c r="C103" s="103"/>
      <c r="D103" s="103"/>
      <c r="E103" s="268" t="s">
        <v>110</v>
      </c>
      <c r="F103" s="268"/>
      <c r="G103" s="268"/>
      <c r="H103" s="268"/>
      <c r="I103" s="268"/>
      <c r="J103" s="103"/>
      <c r="K103" s="268" t="s">
        <v>111</v>
      </c>
      <c r="L103" s="268"/>
      <c r="M103" s="268"/>
      <c r="N103" s="268"/>
      <c r="O103" s="268"/>
      <c r="P103" s="268"/>
      <c r="Q103" s="268"/>
      <c r="R103" s="268"/>
      <c r="S103" s="268"/>
      <c r="T103" s="268"/>
      <c r="U103" s="268"/>
      <c r="V103" s="268"/>
      <c r="W103" s="268"/>
      <c r="X103" s="268"/>
      <c r="Y103" s="268"/>
      <c r="Z103" s="268"/>
      <c r="AA103" s="268"/>
      <c r="AB103" s="268"/>
      <c r="AC103" s="268"/>
      <c r="AD103" s="268"/>
      <c r="AE103" s="268"/>
      <c r="AF103" s="268"/>
      <c r="AG103" s="293">
        <f>'SO 02-02 - Zemní práce'!J32</f>
        <v>0</v>
      </c>
      <c r="AH103" s="294"/>
      <c r="AI103" s="294"/>
      <c r="AJ103" s="294"/>
      <c r="AK103" s="294"/>
      <c r="AL103" s="294"/>
      <c r="AM103" s="294"/>
      <c r="AN103" s="293">
        <f t="shared" si="0"/>
        <v>0</v>
      </c>
      <c r="AO103" s="294"/>
      <c r="AP103" s="294"/>
      <c r="AQ103" s="104" t="s">
        <v>90</v>
      </c>
      <c r="AR103" s="59"/>
      <c r="AS103" s="105">
        <v>0</v>
      </c>
      <c r="AT103" s="106">
        <f t="shared" si="1"/>
        <v>0</v>
      </c>
      <c r="AU103" s="107">
        <f>'SO 02-02 - Zemní práce'!P127</f>
        <v>0</v>
      </c>
      <c r="AV103" s="106">
        <f>'SO 02-02 - Zemní práce'!J35</f>
        <v>0</v>
      </c>
      <c r="AW103" s="106">
        <f>'SO 02-02 - Zemní práce'!J36</f>
        <v>0</v>
      </c>
      <c r="AX103" s="106">
        <f>'SO 02-02 - Zemní práce'!J37</f>
        <v>0</v>
      </c>
      <c r="AY103" s="106">
        <f>'SO 02-02 - Zemní práce'!J38</f>
        <v>0</v>
      </c>
      <c r="AZ103" s="106">
        <f>'SO 02-02 - Zemní práce'!F35</f>
        <v>0</v>
      </c>
      <c r="BA103" s="106">
        <f>'SO 02-02 - Zemní práce'!F36</f>
        <v>0</v>
      </c>
      <c r="BB103" s="106">
        <f>'SO 02-02 - Zemní práce'!F37</f>
        <v>0</v>
      </c>
      <c r="BC103" s="106">
        <f>'SO 02-02 - Zemní práce'!F38</f>
        <v>0</v>
      </c>
      <c r="BD103" s="108">
        <f>'SO 02-02 - Zemní práce'!F39</f>
        <v>0</v>
      </c>
      <c r="BT103" s="109" t="s">
        <v>86</v>
      </c>
      <c r="BV103" s="109" t="s">
        <v>79</v>
      </c>
      <c r="BW103" s="109" t="s">
        <v>112</v>
      </c>
      <c r="BX103" s="109" t="s">
        <v>106</v>
      </c>
      <c r="CL103" s="109" t="s">
        <v>107</v>
      </c>
    </row>
    <row r="104" spans="1:91" s="7" customFormat="1" ht="23.1" customHeight="1">
      <c r="A104" s="102" t="s">
        <v>87</v>
      </c>
      <c r="B104" s="92"/>
      <c r="C104" s="93"/>
      <c r="D104" s="267" t="s">
        <v>113</v>
      </c>
      <c r="E104" s="267"/>
      <c r="F104" s="267"/>
      <c r="G104" s="267"/>
      <c r="H104" s="267"/>
      <c r="I104" s="94"/>
      <c r="J104" s="267" t="s">
        <v>114</v>
      </c>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98">
        <f>'PS 01 - Úprava zabezpečov...'!J30</f>
        <v>0</v>
      </c>
      <c r="AH104" s="297"/>
      <c r="AI104" s="297"/>
      <c r="AJ104" s="297"/>
      <c r="AK104" s="297"/>
      <c r="AL104" s="297"/>
      <c r="AM104" s="297"/>
      <c r="AN104" s="298">
        <f t="shared" si="0"/>
        <v>0</v>
      </c>
      <c r="AO104" s="297"/>
      <c r="AP104" s="297"/>
      <c r="AQ104" s="95" t="s">
        <v>115</v>
      </c>
      <c r="AR104" s="96"/>
      <c r="AS104" s="97">
        <v>0</v>
      </c>
      <c r="AT104" s="98">
        <f t="shared" si="1"/>
        <v>0</v>
      </c>
      <c r="AU104" s="99">
        <f>'PS 01 - Úprava zabezpečov...'!P118</f>
        <v>0</v>
      </c>
      <c r="AV104" s="98">
        <f>'PS 01 - Úprava zabezpečov...'!J33</f>
        <v>0</v>
      </c>
      <c r="AW104" s="98">
        <f>'PS 01 - Úprava zabezpečov...'!J34</f>
        <v>0</v>
      </c>
      <c r="AX104" s="98">
        <f>'PS 01 - Úprava zabezpečov...'!J35</f>
        <v>0</v>
      </c>
      <c r="AY104" s="98">
        <f>'PS 01 - Úprava zabezpečov...'!J36</f>
        <v>0</v>
      </c>
      <c r="AZ104" s="98">
        <f>'PS 01 - Úprava zabezpečov...'!F33</f>
        <v>0</v>
      </c>
      <c r="BA104" s="98">
        <f>'PS 01 - Úprava zabezpečov...'!F34</f>
        <v>0</v>
      </c>
      <c r="BB104" s="98">
        <f>'PS 01 - Úprava zabezpečov...'!F35</f>
        <v>0</v>
      </c>
      <c r="BC104" s="98">
        <f>'PS 01 - Úprava zabezpečov...'!F36</f>
        <v>0</v>
      </c>
      <c r="BD104" s="100">
        <f>'PS 01 - Úprava zabezpečov...'!F37</f>
        <v>0</v>
      </c>
      <c r="BT104" s="101" t="s">
        <v>84</v>
      </c>
      <c r="BV104" s="101" t="s">
        <v>79</v>
      </c>
      <c r="BW104" s="101" t="s">
        <v>116</v>
      </c>
      <c r="BX104" s="101" t="s">
        <v>5</v>
      </c>
      <c r="CL104" s="101" t="s">
        <v>1</v>
      </c>
      <c r="CM104" s="101" t="s">
        <v>86</v>
      </c>
    </row>
    <row r="105" spans="1:91" s="7" customFormat="1" ht="23.1" customHeight="1">
      <c r="B105" s="92"/>
      <c r="C105" s="93"/>
      <c r="D105" s="267" t="s">
        <v>117</v>
      </c>
      <c r="E105" s="267"/>
      <c r="F105" s="267"/>
      <c r="G105" s="267"/>
      <c r="H105" s="267"/>
      <c r="I105" s="94"/>
      <c r="J105" s="267" t="s">
        <v>118</v>
      </c>
      <c r="K105" s="267"/>
      <c r="L105" s="267"/>
      <c r="M105" s="267"/>
      <c r="N105" s="267"/>
      <c r="O105" s="267"/>
      <c r="P105" s="267"/>
      <c r="Q105" s="267"/>
      <c r="R105" s="267"/>
      <c r="S105" s="267"/>
      <c r="T105" s="267"/>
      <c r="U105" s="267"/>
      <c r="V105" s="267"/>
      <c r="W105" s="267"/>
      <c r="X105" s="267"/>
      <c r="Y105" s="267"/>
      <c r="Z105" s="267"/>
      <c r="AA105" s="267"/>
      <c r="AB105" s="267"/>
      <c r="AC105" s="267"/>
      <c r="AD105" s="267"/>
      <c r="AE105" s="267"/>
      <c r="AF105" s="267"/>
      <c r="AG105" s="296">
        <f>ROUND(SUM(AG106:AG107),2)</f>
        <v>0</v>
      </c>
      <c r="AH105" s="297"/>
      <c r="AI105" s="297"/>
      <c r="AJ105" s="297"/>
      <c r="AK105" s="297"/>
      <c r="AL105" s="297"/>
      <c r="AM105" s="297"/>
      <c r="AN105" s="298">
        <f t="shared" si="0"/>
        <v>0</v>
      </c>
      <c r="AO105" s="297"/>
      <c r="AP105" s="297"/>
      <c r="AQ105" s="95" t="s">
        <v>83</v>
      </c>
      <c r="AR105" s="96"/>
      <c r="AS105" s="97">
        <f>ROUND(SUM(AS106:AS107),2)</f>
        <v>0</v>
      </c>
      <c r="AT105" s="98">
        <f t="shared" si="1"/>
        <v>0</v>
      </c>
      <c r="AU105" s="99">
        <f>ROUND(SUM(AU106:AU107),5)</f>
        <v>0</v>
      </c>
      <c r="AV105" s="98">
        <f>ROUND(AZ105*L29,2)</f>
        <v>0</v>
      </c>
      <c r="AW105" s="98">
        <f>ROUND(BA105*L30,2)</f>
        <v>0</v>
      </c>
      <c r="AX105" s="98">
        <f>ROUND(BB105*L29,2)</f>
        <v>0</v>
      </c>
      <c r="AY105" s="98">
        <f>ROUND(BC105*L30,2)</f>
        <v>0</v>
      </c>
      <c r="AZ105" s="98">
        <f>ROUND(SUM(AZ106:AZ107),2)</f>
        <v>0</v>
      </c>
      <c r="BA105" s="98">
        <f>ROUND(SUM(BA106:BA107),2)</f>
        <v>0</v>
      </c>
      <c r="BB105" s="98">
        <f>ROUND(SUM(BB106:BB107),2)</f>
        <v>0</v>
      </c>
      <c r="BC105" s="98">
        <f>ROUND(SUM(BC106:BC107),2)</f>
        <v>0</v>
      </c>
      <c r="BD105" s="100">
        <f>ROUND(SUM(BD106:BD107),2)</f>
        <v>0</v>
      </c>
      <c r="BS105" s="101" t="s">
        <v>76</v>
      </c>
      <c r="BT105" s="101" t="s">
        <v>84</v>
      </c>
      <c r="BU105" s="101" t="s">
        <v>78</v>
      </c>
      <c r="BV105" s="101" t="s">
        <v>79</v>
      </c>
      <c r="BW105" s="101" t="s">
        <v>119</v>
      </c>
      <c r="BX105" s="101" t="s">
        <v>5</v>
      </c>
      <c r="CL105" s="101" t="s">
        <v>1</v>
      </c>
      <c r="CM105" s="101" t="s">
        <v>86</v>
      </c>
    </row>
    <row r="106" spans="1:91" s="4" customFormat="1" ht="23.1" customHeight="1">
      <c r="A106" s="102" t="s">
        <v>87</v>
      </c>
      <c r="B106" s="57"/>
      <c r="C106" s="103"/>
      <c r="D106" s="103"/>
      <c r="E106" s="268" t="s">
        <v>120</v>
      </c>
      <c r="F106" s="268"/>
      <c r="G106" s="268"/>
      <c r="H106" s="268"/>
      <c r="I106" s="268"/>
      <c r="J106" s="103"/>
      <c r="K106" s="268" t="s">
        <v>121</v>
      </c>
      <c r="L106" s="268"/>
      <c r="M106" s="268"/>
      <c r="N106" s="268"/>
      <c r="O106" s="268"/>
      <c r="P106" s="268"/>
      <c r="Q106" s="268"/>
      <c r="R106" s="268"/>
      <c r="S106" s="268"/>
      <c r="T106" s="268"/>
      <c r="U106" s="268"/>
      <c r="V106" s="268"/>
      <c r="W106" s="268"/>
      <c r="X106" s="268"/>
      <c r="Y106" s="268"/>
      <c r="Z106" s="268"/>
      <c r="AA106" s="268"/>
      <c r="AB106" s="268"/>
      <c r="AC106" s="268"/>
      <c r="AD106" s="268"/>
      <c r="AE106" s="268"/>
      <c r="AF106" s="268"/>
      <c r="AG106" s="293">
        <f>'SO 01 ST - Vedlejší a ost...'!J32</f>
        <v>0</v>
      </c>
      <c r="AH106" s="294"/>
      <c r="AI106" s="294"/>
      <c r="AJ106" s="294"/>
      <c r="AK106" s="294"/>
      <c r="AL106" s="294"/>
      <c r="AM106" s="294"/>
      <c r="AN106" s="293">
        <f t="shared" si="0"/>
        <v>0</v>
      </c>
      <c r="AO106" s="294"/>
      <c r="AP106" s="294"/>
      <c r="AQ106" s="104" t="s">
        <v>90</v>
      </c>
      <c r="AR106" s="59"/>
      <c r="AS106" s="105">
        <v>0</v>
      </c>
      <c r="AT106" s="106">
        <f t="shared" si="1"/>
        <v>0</v>
      </c>
      <c r="AU106" s="107">
        <f>'SO 01 ST - Vedlejší a ost...'!P121</f>
        <v>0</v>
      </c>
      <c r="AV106" s="106">
        <f>'SO 01 ST - Vedlejší a ost...'!J35</f>
        <v>0</v>
      </c>
      <c r="AW106" s="106">
        <f>'SO 01 ST - Vedlejší a ost...'!J36</f>
        <v>0</v>
      </c>
      <c r="AX106" s="106">
        <f>'SO 01 ST - Vedlejší a ost...'!J37</f>
        <v>0</v>
      </c>
      <c r="AY106" s="106">
        <f>'SO 01 ST - Vedlejší a ost...'!J38</f>
        <v>0</v>
      </c>
      <c r="AZ106" s="106">
        <f>'SO 01 ST - Vedlejší a ost...'!F35</f>
        <v>0</v>
      </c>
      <c r="BA106" s="106">
        <f>'SO 01 ST - Vedlejší a ost...'!F36</f>
        <v>0</v>
      </c>
      <c r="BB106" s="106">
        <f>'SO 01 ST - Vedlejší a ost...'!F37</f>
        <v>0</v>
      </c>
      <c r="BC106" s="106">
        <f>'SO 01 ST - Vedlejší a ost...'!F38</f>
        <v>0</v>
      </c>
      <c r="BD106" s="108">
        <f>'SO 01 ST - Vedlejší a ost...'!F39</f>
        <v>0</v>
      </c>
      <c r="BT106" s="109" t="s">
        <v>86</v>
      </c>
      <c r="BV106" s="109" t="s">
        <v>79</v>
      </c>
      <c r="BW106" s="109" t="s">
        <v>122</v>
      </c>
      <c r="BX106" s="109" t="s">
        <v>119</v>
      </c>
      <c r="CL106" s="109" t="s">
        <v>1</v>
      </c>
    </row>
    <row r="107" spans="1:91" s="4" customFormat="1" ht="23.1" customHeight="1">
      <c r="A107" s="102" t="s">
        <v>87</v>
      </c>
      <c r="B107" s="57"/>
      <c r="C107" s="103"/>
      <c r="D107" s="103"/>
      <c r="E107" s="268" t="s">
        <v>123</v>
      </c>
      <c r="F107" s="268"/>
      <c r="G107" s="268"/>
      <c r="H107" s="268"/>
      <c r="I107" s="268"/>
      <c r="J107" s="103"/>
      <c r="K107" s="268" t="s">
        <v>124</v>
      </c>
      <c r="L107" s="268"/>
      <c r="M107" s="268"/>
      <c r="N107" s="268"/>
      <c r="O107" s="268"/>
      <c r="P107" s="268"/>
      <c r="Q107" s="268"/>
      <c r="R107" s="268"/>
      <c r="S107" s="268"/>
      <c r="T107" s="268"/>
      <c r="U107" s="268"/>
      <c r="V107" s="268"/>
      <c r="W107" s="268"/>
      <c r="X107" s="268"/>
      <c r="Y107" s="268"/>
      <c r="Z107" s="268"/>
      <c r="AA107" s="268"/>
      <c r="AB107" s="268"/>
      <c r="AC107" s="268"/>
      <c r="AD107" s="268"/>
      <c r="AE107" s="268"/>
      <c r="AF107" s="268"/>
      <c r="AG107" s="293">
        <f>'SO 02 SEE - Vedlejší a os...'!J32</f>
        <v>0</v>
      </c>
      <c r="AH107" s="294"/>
      <c r="AI107" s="294"/>
      <c r="AJ107" s="294"/>
      <c r="AK107" s="294"/>
      <c r="AL107" s="294"/>
      <c r="AM107" s="294"/>
      <c r="AN107" s="293">
        <f t="shared" si="0"/>
        <v>0</v>
      </c>
      <c r="AO107" s="294"/>
      <c r="AP107" s="294"/>
      <c r="AQ107" s="104" t="s">
        <v>90</v>
      </c>
      <c r="AR107" s="59"/>
      <c r="AS107" s="110">
        <v>0</v>
      </c>
      <c r="AT107" s="111">
        <f t="shared" si="1"/>
        <v>0</v>
      </c>
      <c r="AU107" s="112">
        <f>'SO 02 SEE - Vedlejší a os...'!P124</f>
        <v>0</v>
      </c>
      <c r="AV107" s="111">
        <f>'SO 02 SEE - Vedlejší a os...'!J35</f>
        <v>0</v>
      </c>
      <c r="AW107" s="111">
        <f>'SO 02 SEE - Vedlejší a os...'!J36</f>
        <v>0</v>
      </c>
      <c r="AX107" s="111">
        <f>'SO 02 SEE - Vedlejší a os...'!J37</f>
        <v>0</v>
      </c>
      <c r="AY107" s="111">
        <f>'SO 02 SEE - Vedlejší a os...'!J38</f>
        <v>0</v>
      </c>
      <c r="AZ107" s="111">
        <f>'SO 02 SEE - Vedlejší a os...'!F35</f>
        <v>0</v>
      </c>
      <c r="BA107" s="111">
        <f>'SO 02 SEE - Vedlejší a os...'!F36</f>
        <v>0</v>
      </c>
      <c r="BB107" s="111">
        <f>'SO 02 SEE - Vedlejší a os...'!F37</f>
        <v>0</v>
      </c>
      <c r="BC107" s="111">
        <f>'SO 02 SEE - Vedlejší a os...'!F38</f>
        <v>0</v>
      </c>
      <c r="BD107" s="113">
        <f>'SO 02 SEE - Vedlejší a os...'!F39</f>
        <v>0</v>
      </c>
      <c r="BT107" s="109" t="s">
        <v>86</v>
      </c>
      <c r="BV107" s="109" t="s">
        <v>79</v>
      </c>
      <c r="BW107" s="109" t="s">
        <v>125</v>
      </c>
      <c r="BX107" s="109" t="s">
        <v>119</v>
      </c>
      <c r="CL107" s="109" t="s">
        <v>107</v>
      </c>
    </row>
    <row r="108" spans="1:91" s="2" customFormat="1" ht="30" customHeight="1">
      <c r="A108" s="33"/>
      <c r="B108" s="34"/>
      <c r="C108" s="35"/>
      <c r="D108" s="35"/>
      <c r="E108" s="35"/>
      <c r="F108" s="35"/>
      <c r="G108" s="35"/>
      <c r="H108" s="35"/>
      <c r="I108" s="35"/>
      <c r="J108" s="35"/>
      <c r="K108" s="35"/>
      <c r="L108" s="35"/>
      <c r="M108" s="35"/>
      <c r="N108" s="35"/>
      <c r="O108" s="35"/>
      <c r="P108" s="35"/>
      <c r="Q108" s="35"/>
      <c r="R108" s="35"/>
      <c r="S108" s="35"/>
      <c r="T108" s="35"/>
      <c r="U108" s="35"/>
      <c r="V108" s="35"/>
      <c r="W108" s="35"/>
      <c r="X108" s="35"/>
      <c r="Y108" s="35"/>
      <c r="Z108" s="35"/>
      <c r="AA108" s="35"/>
      <c r="AB108" s="35"/>
      <c r="AC108" s="35"/>
      <c r="AD108" s="35"/>
      <c r="AE108" s="35"/>
      <c r="AF108" s="35"/>
      <c r="AG108" s="35"/>
      <c r="AH108" s="35"/>
      <c r="AI108" s="35"/>
      <c r="AJ108" s="35"/>
      <c r="AK108" s="35"/>
      <c r="AL108" s="35"/>
      <c r="AM108" s="35"/>
      <c r="AN108" s="35"/>
      <c r="AO108" s="35"/>
      <c r="AP108" s="35"/>
      <c r="AQ108" s="35"/>
      <c r="AR108" s="38"/>
      <c r="AS108" s="33"/>
      <c r="AT108" s="33"/>
      <c r="AU108" s="33"/>
      <c r="AV108" s="33"/>
      <c r="AW108" s="33"/>
      <c r="AX108" s="33"/>
      <c r="AY108" s="33"/>
      <c r="AZ108" s="33"/>
      <c r="BA108" s="33"/>
      <c r="BB108" s="33"/>
      <c r="BC108" s="33"/>
      <c r="BD108" s="33"/>
      <c r="BE108" s="33"/>
    </row>
    <row r="109" spans="1:91" s="2" customFormat="1" ht="6.95" customHeight="1">
      <c r="A109" s="33"/>
      <c r="B109" s="53"/>
      <c r="C109" s="54"/>
      <c r="D109" s="54"/>
      <c r="E109" s="54"/>
      <c r="F109" s="54"/>
      <c r="G109" s="54"/>
      <c r="H109" s="54"/>
      <c r="I109" s="54"/>
      <c r="J109" s="54"/>
      <c r="K109" s="54"/>
      <c r="L109" s="54"/>
      <c r="M109" s="54"/>
      <c r="N109" s="54"/>
      <c r="O109" s="54"/>
      <c r="P109" s="54"/>
      <c r="Q109" s="54"/>
      <c r="R109" s="54"/>
      <c r="S109" s="54"/>
      <c r="T109" s="54"/>
      <c r="U109" s="54"/>
      <c r="V109" s="54"/>
      <c r="W109" s="54"/>
      <c r="X109" s="54"/>
      <c r="Y109" s="54"/>
      <c r="Z109" s="54"/>
      <c r="AA109" s="54"/>
      <c r="AB109" s="54"/>
      <c r="AC109" s="54"/>
      <c r="AD109" s="54"/>
      <c r="AE109" s="54"/>
      <c r="AF109" s="54"/>
      <c r="AG109" s="54"/>
      <c r="AH109" s="54"/>
      <c r="AI109" s="54"/>
      <c r="AJ109" s="54"/>
      <c r="AK109" s="54"/>
      <c r="AL109" s="54"/>
      <c r="AM109" s="54"/>
      <c r="AN109" s="54"/>
      <c r="AO109" s="54"/>
      <c r="AP109" s="54"/>
      <c r="AQ109" s="54"/>
      <c r="AR109" s="38"/>
      <c r="AS109" s="33"/>
      <c r="AT109" s="33"/>
      <c r="AU109" s="33"/>
      <c r="AV109" s="33"/>
      <c r="AW109" s="33"/>
      <c r="AX109" s="33"/>
      <c r="AY109" s="33"/>
      <c r="AZ109" s="33"/>
      <c r="BA109" s="33"/>
      <c r="BB109" s="33"/>
      <c r="BC109" s="33"/>
      <c r="BD109" s="33"/>
      <c r="BE109" s="33"/>
    </row>
  </sheetData>
  <sheetProtection algorithmName="SHA-512" hashValue="fZxzSTLsBqaW2rIxvMe6EebqD1u09N9PFzPFebzBuHPsf7+N92Z+TZcMiqsOzT4B7ZLShFG7fck7JCXVbo1yCw==" saltValue="GU4hA69Ssc5V5mmr2bjQUiEPfPzMLMT6YDe7np7+COS5g/i+63hE9kKgrcIyMm10LXrCjg2UQ8NPicR2ZJ+7EQ==" spinCount="100000" sheet="1" objects="1" scenarios="1" formatColumns="0" formatRows="0"/>
  <mergeCells count="90">
    <mergeCell ref="AN107:AP107"/>
    <mergeCell ref="AG107:AM107"/>
    <mergeCell ref="AN94:AP94"/>
    <mergeCell ref="AN96:AP96"/>
    <mergeCell ref="AS89:AT91"/>
    <mergeCell ref="AN105:AP105"/>
    <mergeCell ref="AG105:AM105"/>
    <mergeCell ref="AN106:AP106"/>
    <mergeCell ref="AG106:AM106"/>
    <mergeCell ref="AK35:AO35"/>
    <mergeCell ref="X35:AB35"/>
    <mergeCell ref="AR2:BE2"/>
    <mergeCell ref="AG98:AM98"/>
    <mergeCell ref="AG103:AM103"/>
    <mergeCell ref="AG102:AM102"/>
    <mergeCell ref="AG92:AM92"/>
    <mergeCell ref="AG97:AM97"/>
    <mergeCell ref="AG100:AM100"/>
    <mergeCell ref="AG95:AM95"/>
    <mergeCell ref="AG101:AM101"/>
    <mergeCell ref="AG99:AM99"/>
    <mergeCell ref="AG96:AM96"/>
    <mergeCell ref="AM87:AN87"/>
    <mergeCell ref="AM89:AP89"/>
    <mergeCell ref="AM90:AP90"/>
    <mergeCell ref="L32:P32"/>
    <mergeCell ref="W32:AE32"/>
    <mergeCell ref="AK32:AO32"/>
    <mergeCell ref="L33:P33"/>
    <mergeCell ref="AK33:AO33"/>
    <mergeCell ref="W33:AE33"/>
    <mergeCell ref="AK30:AO30"/>
    <mergeCell ref="L30:P30"/>
    <mergeCell ref="AK31:AO31"/>
    <mergeCell ref="W31:AE31"/>
    <mergeCell ref="L31:P31"/>
    <mergeCell ref="E107:I107"/>
    <mergeCell ref="K107:AF107"/>
    <mergeCell ref="AG94:AM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L85:AO85"/>
    <mergeCell ref="D105:H105"/>
    <mergeCell ref="J105:AF105"/>
    <mergeCell ref="E106:I106"/>
    <mergeCell ref="K106:AF106"/>
    <mergeCell ref="AG104:AM104"/>
    <mergeCell ref="AN98:AP98"/>
    <mergeCell ref="AN92:AP92"/>
    <mergeCell ref="AN102:AP102"/>
    <mergeCell ref="AN95:AP95"/>
    <mergeCell ref="AN100:AP100"/>
    <mergeCell ref="AN99:AP99"/>
    <mergeCell ref="AN97:AP97"/>
    <mergeCell ref="AN103:AP103"/>
    <mergeCell ref="AN104:AP104"/>
    <mergeCell ref="AN101:AP101"/>
    <mergeCell ref="K102:AF102"/>
    <mergeCell ref="K100:AF100"/>
    <mergeCell ref="K103:AF103"/>
    <mergeCell ref="K99:AF99"/>
    <mergeCell ref="K96:AF96"/>
    <mergeCell ref="K98:AF98"/>
    <mergeCell ref="C92:G92"/>
    <mergeCell ref="D104:H104"/>
    <mergeCell ref="D95:H95"/>
    <mergeCell ref="D101:H101"/>
    <mergeCell ref="E98:I98"/>
    <mergeCell ref="E96:I96"/>
    <mergeCell ref="E99:I99"/>
    <mergeCell ref="E100:I100"/>
    <mergeCell ref="E102:I102"/>
    <mergeCell ref="E103:I103"/>
    <mergeCell ref="E97:I97"/>
    <mergeCell ref="I92:AF92"/>
    <mergeCell ref="J101:AF101"/>
    <mergeCell ref="J95:AF95"/>
    <mergeCell ref="J104:AF104"/>
    <mergeCell ref="K97:AF97"/>
  </mergeCells>
  <hyperlinks>
    <hyperlink ref="A96" location="'SO 01-01 - Oprava kolejí ...'!C2" display="/"/>
    <hyperlink ref="A97" location="'SO 01-02 - Oprava nástupiště'!C2" display="/"/>
    <hyperlink ref="A98" location="'SO 01-03 - Chodník k přec...'!C2" display="/"/>
    <hyperlink ref="A99" location="'SO 01-04 - Úprava zpevněn...'!C2" display="/"/>
    <hyperlink ref="A100" location="'SO 01-05 - Demolice boční...'!C2" display="/"/>
    <hyperlink ref="A102" location="'SO 02-01 - Oprava osvětle...'!C2" display="/"/>
    <hyperlink ref="A103" location="'SO 02-02 - Zemní práce'!C2" display="/"/>
    <hyperlink ref="A104" location="'PS 01 - Úprava zabezpečov...'!C2" display="/"/>
    <hyperlink ref="A106" location="'SO 01 ST - Vedlejší a ost...'!C2" display="/"/>
    <hyperlink ref="A107" location="'SO 02 SEE - Vedlejší a os...'!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4"/>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92"/>
      <c r="M2" s="292"/>
      <c r="N2" s="292"/>
      <c r="O2" s="292"/>
      <c r="P2" s="292"/>
      <c r="Q2" s="292"/>
      <c r="R2" s="292"/>
      <c r="S2" s="292"/>
      <c r="T2" s="292"/>
      <c r="U2" s="292"/>
      <c r="V2" s="292"/>
      <c r="AT2" s="16" t="s">
        <v>122</v>
      </c>
    </row>
    <row r="3" spans="1:46" s="1" customFormat="1" ht="6.95" customHeight="1">
      <c r="B3" s="115"/>
      <c r="C3" s="116"/>
      <c r="D3" s="116"/>
      <c r="E3" s="116"/>
      <c r="F3" s="116"/>
      <c r="G3" s="116"/>
      <c r="H3" s="116"/>
      <c r="I3" s="117"/>
      <c r="J3" s="116"/>
      <c r="K3" s="116"/>
      <c r="L3" s="19"/>
      <c r="AT3" s="16" t="s">
        <v>86</v>
      </c>
    </row>
    <row r="4" spans="1:46" s="1" customFormat="1" ht="24.95" customHeight="1">
      <c r="B4" s="19"/>
      <c r="D4" s="118" t="s">
        <v>126</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0" t="str">
        <f>'Rekapitulace stavby'!K6</f>
        <v>Oprava kolejí a výhybek v žst. Hradec nad Moravicí</v>
      </c>
      <c r="F7" s="311"/>
      <c r="G7" s="311"/>
      <c r="H7" s="311"/>
      <c r="I7" s="114"/>
      <c r="L7" s="19"/>
    </row>
    <row r="8" spans="1:46" s="1" customFormat="1" ht="12" customHeight="1">
      <c r="B8" s="19"/>
      <c r="D8" s="120" t="s">
        <v>127</v>
      </c>
      <c r="I8" s="114"/>
      <c r="L8" s="19"/>
    </row>
    <row r="9" spans="1:46" s="2" customFormat="1" ht="23.25" customHeight="1">
      <c r="A9" s="33"/>
      <c r="B9" s="38"/>
      <c r="C9" s="33"/>
      <c r="D9" s="33"/>
      <c r="E9" s="310" t="s">
        <v>1439</v>
      </c>
      <c r="F9" s="312"/>
      <c r="G9" s="312"/>
      <c r="H9" s="312"/>
      <c r="I9" s="121"/>
      <c r="J9" s="33"/>
      <c r="K9" s="33"/>
      <c r="L9" s="50"/>
      <c r="S9" s="33"/>
      <c r="T9" s="33"/>
      <c r="U9" s="33"/>
      <c r="V9" s="33"/>
      <c r="W9" s="33"/>
      <c r="X9" s="33"/>
      <c r="Y9" s="33"/>
      <c r="Z9" s="33"/>
      <c r="AA9" s="33"/>
      <c r="AB9" s="33"/>
      <c r="AC9" s="33"/>
      <c r="AD9" s="33"/>
      <c r="AE9" s="33"/>
    </row>
    <row r="10" spans="1:46" s="2" customFormat="1" ht="12" customHeight="1">
      <c r="A10" s="33"/>
      <c r="B10" s="38"/>
      <c r="C10" s="33"/>
      <c r="D10" s="120" t="s">
        <v>129</v>
      </c>
      <c r="E10" s="33"/>
      <c r="F10" s="33"/>
      <c r="G10" s="33"/>
      <c r="H10" s="33"/>
      <c r="I10" s="121"/>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3" t="s">
        <v>1440</v>
      </c>
      <c r="F11" s="312"/>
      <c r="G11" s="312"/>
      <c r="H11" s="312"/>
      <c r="I11" s="121"/>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21"/>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20" t="s">
        <v>18</v>
      </c>
      <c r="E13" s="33"/>
      <c r="F13" s="109" t="s">
        <v>1</v>
      </c>
      <c r="G13" s="33"/>
      <c r="H13" s="33"/>
      <c r="I13" s="122"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20</v>
      </c>
      <c r="E14" s="33"/>
      <c r="F14" s="109" t="s">
        <v>21</v>
      </c>
      <c r="G14" s="33"/>
      <c r="H14" s="33"/>
      <c r="I14" s="122" t="s">
        <v>22</v>
      </c>
      <c r="J14" s="123" t="str">
        <f>'Rekapitulace stavby'!AN8</f>
        <v>12. 6. 2020</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21"/>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20" t="s">
        <v>24</v>
      </c>
      <c r="E16" s="33"/>
      <c r="F16" s="33"/>
      <c r="G16" s="33"/>
      <c r="H16" s="33"/>
      <c r="I16" s="122"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22" t="s">
        <v>28</v>
      </c>
      <c r="J17" s="109" t="s">
        <v>29</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21"/>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20" t="s">
        <v>30</v>
      </c>
      <c r="E19" s="33"/>
      <c r="F19" s="33"/>
      <c r="G19" s="33"/>
      <c r="H19" s="33"/>
      <c r="I19" s="122"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4" t="str">
        <f>'Rekapitulace stavby'!E14</f>
        <v>Vyplň údaj</v>
      </c>
      <c r="F20" s="315"/>
      <c r="G20" s="315"/>
      <c r="H20" s="315"/>
      <c r="I20" s="122"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21"/>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20" t="s">
        <v>32</v>
      </c>
      <c r="E22" s="33"/>
      <c r="F22" s="33"/>
      <c r="G22" s="33"/>
      <c r="H22" s="33"/>
      <c r="I22" s="122" t="s">
        <v>25</v>
      </c>
      <c r="J22" s="109" t="s">
        <v>1</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
        <v>33</v>
      </c>
      <c r="F23" s="33"/>
      <c r="G23" s="33"/>
      <c r="H23" s="33"/>
      <c r="I23" s="122" t="s">
        <v>28</v>
      </c>
      <c r="J23" s="109" t="s">
        <v>1</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21"/>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20" t="s">
        <v>35</v>
      </c>
      <c r="E25" s="33"/>
      <c r="F25" s="33"/>
      <c r="G25" s="33"/>
      <c r="H25" s="33"/>
      <c r="I25" s="122" t="s">
        <v>25</v>
      </c>
      <c r="J25" s="109" t="s">
        <v>1</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
        <v>33</v>
      </c>
      <c r="F26" s="33"/>
      <c r="G26" s="33"/>
      <c r="H26" s="33"/>
      <c r="I26" s="122" t="s">
        <v>28</v>
      </c>
      <c r="J26" s="109" t="s">
        <v>1</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21"/>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20" t="s">
        <v>36</v>
      </c>
      <c r="E28" s="33"/>
      <c r="F28" s="33"/>
      <c r="G28" s="33"/>
      <c r="H28" s="33"/>
      <c r="I28" s="121"/>
      <c r="J28" s="33"/>
      <c r="K28" s="33"/>
      <c r="L28" s="50"/>
      <c r="S28" s="33"/>
      <c r="T28" s="33"/>
      <c r="U28" s="33"/>
      <c r="V28" s="33"/>
      <c r="W28" s="33"/>
      <c r="X28" s="33"/>
      <c r="Y28" s="33"/>
      <c r="Z28" s="33"/>
      <c r="AA28" s="33"/>
      <c r="AB28" s="33"/>
      <c r="AC28" s="33"/>
      <c r="AD28" s="33"/>
      <c r="AE28" s="33"/>
    </row>
    <row r="29" spans="1:31" s="8" customFormat="1" ht="16.5" customHeight="1">
      <c r="A29" s="124"/>
      <c r="B29" s="125"/>
      <c r="C29" s="124"/>
      <c r="D29" s="124"/>
      <c r="E29" s="316" t="s">
        <v>1</v>
      </c>
      <c r="F29" s="316"/>
      <c r="G29" s="316"/>
      <c r="H29" s="316"/>
      <c r="I29" s="126"/>
      <c r="J29" s="124"/>
      <c r="K29" s="124"/>
      <c r="L29" s="127"/>
      <c r="S29" s="124"/>
      <c r="T29" s="124"/>
      <c r="U29" s="124"/>
      <c r="V29" s="124"/>
      <c r="W29" s="124"/>
      <c r="X29" s="124"/>
      <c r="Y29" s="124"/>
      <c r="Z29" s="124"/>
      <c r="AA29" s="124"/>
      <c r="AB29" s="124"/>
      <c r="AC29" s="124"/>
      <c r="AD29" s="124"/>
      <c r="AE29" s="124"/>
    </row>
    <row r="30" spans="1:31" s="2" customFormat="1" ht="6.95" customHeight="1">
      <c r="A30" s="33"/>
      <c r="B30" s="38"/>
      <c r="C30" s="33"/>
      <c r="D30" s="33"/>
      <c r="E30" s="33"/>
      <c r="F30" s="33"/>
      <c r="G30" s="33"/>
      <c r="H30" s="33"/>
      <c r="I30" s="121"/>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25.35" customHeight="1">
      <c r="A32" s="33"/>
      <c r="B32" s="38"/>
      <c r="C32" s="33"/>
      <c r="D32" s="130" t="s">
        <v>37</v>
      </c>
      <c r="E32" s="33"/>
      <c r="F32" s="33"/>
      <c r="G32" s="33"/>
      <c r="H32" s="33"/>
      <c r="I32" s="121"/>
      <c r="J32" s="131">
        <f>ROUND(J121,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32" t="s">
        <v>39</v>
      </c>
      <c r="G34" s="33"/>
      <c r="H34" s="33"/>
      <c r="I34" s="133" t="s">
        <v>38</v>
      </c>
      <c r="J34" s="132" t="s">
        <v>40</v>
      </c>
      <c r="K34" s="33"/>
      <c r="L34" s="50"/>
      <c r="S34" s="33"/>
      <c r="T34" s="33"/>
      <c r="U34" s="33"/>
      <c r="V34" s="33"/>
      <c r="W34" s="33"/>
      <c r="X34" s="33"/>
      <c r="Y34" s="33"/>
      <c r="Z34" s="33"/>
      <c r="AA34" s="33"/>
      <c r="AB34" s="33"/>
      <c r="AC34" s="33"/>
      <c r="AD34" s="33"/>
      <c r="AE34" s="33"/>
    </row>
    <row r="35" spans="1:31" s="2" customFormat="1" ht="14.45" customHeight="1">
      <c r="A35" s="33"/>
      <c r="B35" s="38"/>
      <c r="C35" s="33"/>
      <c r="D35" s="134" t="s">
        <v>41</v>
      </c>
      <c r="E35" s="120" t="s">
        <v>42</v>
      </c>
      <c r="F35" s="135">
        <f>ROUND((SUM(BE121:BE143)),  2)</f>
        <v>0</v>
      </c>
      <c r="G35" s="33"/>
      <c r="H35" s="33"/>
      <c r="I35" s="136">
        <v>0.21</v>
      </c>
      <c r="J35" s="135">
        <f>ROUND(((SUM(BE121:BE143))*I35),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20" t="s">
        <v>43</v>
      </c>
      <c r="F36" s="135">
        <f>ROUND((SUM(BF121:BF143)),  2)</f>
        <v>0</v>
      </c>
      <c r="G36" s="33"/>
      <c r="H36" s="33"/>
      <c r="I36" s="136">
        <v>0.15</v>
      </c>
      <c r="J36" s="135">
        <f>ROUND(((SUM(BF121:BF143))*I36),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44</v>
      </c>
      <c r="F37" s="135">
        <f>ROUND((SUM(BG121:BG143)),  2)</f>
        <v>0</v>
      </c>
      <c r="G37" s="33"/>
      <c r="H37" s="33"/>
      <c r="I37" s="136">
        <v>0.21</v>
      </c>
      <c r="J37" s="135">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20" t="s">
        <v>45</v>
      </c>
      <c r="F38" s="135">
        <f>ROUND((SUM(BH121:BH143)),  2)</f>
        <v>0</v>
      </c>
      <c r="G38" s="33"/>
      <c r="H38" s="33"/>
      <c r="I38" s="136">
        <v>0.15</v>
      </c>
      <c r="J38" s="135">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46</v>
      </c>
      <c r="F39" s="135">
        <f>ROUND((SUM(BI121:BI143)),  2)</f>
        <v>0</v>
      </c>
      <c r="G39" s="33"/>
      <c r="H39" s="33"/>
      <c r="I39" s="136">
        <v>0</v>
      </c>
      <c r="J39" s="135">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2" customFormat="1" ht="25.35" customHeight="1">
      <c r="A41" s="33"/>
      <c r="B41" s="38"/>
      <c r="C41" s="137"/>
      <c r="D41" s="138" t="s">
        <v>47</v>
      </c>
      <c r="E41" s="139"/>
      <c r="F41" s="139"/>
      <c r="G41" s="140" t="s">
        <v>48</v>
      </c>
      <c r="H41" s="141" t="s">
        <v>49</v>
      </c>
      <c r="I41" s="142"/>
      <c r="J41" s="143">
        <f>SUM(J32:J39)</f>
        <v>0</v>
      </c>
      <c r="K41" s="144"/>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131</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7" t="str">
        <f>E7</f>
        <v>Oprava kolejí a výhybek v žst. Hradec nad Moravicí</v>
      </c>
      <c r="F85" s="318"/>
      <c r="G85" s="318"/>
      <c r="H85" s="318"/>
      <c r="I85" s="121"/>
      <c r="J85" s="35"/>
      <c r="K85" s="35"/>
      <c r="L85" s="50"/>
      <c r="S85" s="33"/>
      <c r="T85" s="33"/>
      <c r="U85" s="33"/>
      <c r="V85" s="33"/>
      <c r="W85" s="33"/>
      <c r="X85" s="33"/>
      <c r="Y85" s="33"/>
      <c r="Z85" s="33"/>
      <c r="AA85" s="33"/>
      <c r="AB85" s="33"/>
      <c r="AC85" s="33"/>
      <c r="AD85" s="33"/>
      <c r="AE85" s="33"/>
    </row>
    <row r="86" spans="1:31" s="1" customFormat="1" ht="12" customHeight="1">
      <c r="B86" s="20"/>
      <c r="C86" s="28" t="s">
        <v>127</v>
      </c>
      <c r="D86" s="21"/>
      <c r="E86" s="21"/>
      <c r="F86" s="21"/>
      <c r="G86" s="21"/>
      <c r="H86" s="21"/>
      <c r="I86" s="114"/>
      <c r="J86" s="21"/>
      <c r="K86" s="21"/>
      <c r="L86" s="19"/>
    </row>
    <row r="87" spans="1:31" s="2" customFormat="1" ht="23.25" customHeight="1">
      <c r="A87" s="33"/>
      <c r="B87" s="34"/>
      <c r="C87" s="35"/>
      <c r="D87" s="35"/>
      <c r="E87" s="317" t="s">
        <v>1439</v>
      </c>
      <c r="F87" s="319"/>
      <c r="G87" s="319"/>
      <c r="H87" s="319"/>
      <c r="I87" s="121"/>
      <c r="J87" s="35"/>
      <c r="K87" s="35"/>
      <c r="L87" s="50"/>
      <c r="S87" s="33"/>
      <c r="T87" s="33"/>
      <c r="U87" s="33"/>
      <c r="V87" s="33"/>
      <c r="W87" s="33"/>
      <c r="X87" s="33"/>
      <c r="Y87" s="33"/>
      <c r="Z87" s="33"/>
      <c r="AA87" s="33"/>
      <c r="AB87" s="33"/>
      <c r="AC87" s="33"/>
      <c r="AD87" s="33"/>
      <c r="AE87" s="33"/>
    </row>
    <row r="88" spans="1:31" s="2" customFormat="1" ht="12" customHeight="1">
      <c r="A88" s="33"/>
      <c r="B88" s="34"/>
      <c r="C88" s="28" t="s">
        <v>129</v>
      </c>
      <c r="D88" s="35"/>
      <c r="E88" s="35"/>
      <c r="F88" s="35"/>
      <c r="G88" s="35"/>
      <c r="H88" s="35"/>
      <c r="I88" s="121"/>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70" t="str">
        <f>E11</f>
        <v>SO 01 ST - Vedlejší a ostatní náklady - ST</v>
      </c>
      <c r="F89" s="319"/>
      <c r="G89" s="319"/>
      <c r="H89" s="319"/>
      <c r="I89" s="121"/>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Opava</v>
      </c>
      <c r="G91" s="35"/>
      <c r="H91" s="35"/>
      <c r="I91" s="122" t="s">
        <v>22</v>
      </c>
      <c r="J91" s="65" t="str">
        <f>IF(J14="","",J14)</f>
        <v>12. 6. 2020</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5.2" customHeight="1">
      <c r="A93" s="33"/>
      <c r="B93" s="34"/>
      <c r="C93" s="28" t="s">
        <v>24</v>
      </c>
      <c r="D93" s="35"/>
      <c r="E93" s="35"/>
      <c r="F93" s="26" t="str">
        <f>E17</f>
        <v>Správa železnic, státní organizace, OŘ Ostrava</v>
      </c>
      <c r="G93" s="35"/>
      <c r="H93" s="35"/>
      <c r="I93" s="122" t="s">
        <v>32</v>
      </c>
      <c r="J93" s="31" t="str">
        <f>E23</f>
        <v xml:space="preserve"> </v>
      </c>
      <c r="K93" s="35"/>
      <c r="L93" s="50"/>
      <c r="S93" s="33"/>
      <c r="T93" s="33"/>
      <c r="U93" s="33"/>
      <c r="V93" s="33"/>
      <c r="W93" s="33"/>
      <c r="X93" s="33"/>
      <c r="Y93" s="33"/>
      <c r="Z93" s="33"/>
      <c r="AA93" s="33"/>
      <c r="AB93" s="33"/>
      <c r="AC93" s="33"/>
      <c r="AD93" s="33"/>
      <c r="AE93" s="33"/>
    </row>
    <row r="94" spans="1:31" s="2" customFormat="1" ht="15.2" customHeight="1">
      <c r="A94" s="33"/>
      <c r="B94" s="34"/>
      <c r="C94" s="28" t="s">
        <v>30</v>
      </c>
      <c r="D94" s="35"/>
      <c r="E94" s="35"/>
      <c r="F94" s="26" t="str">
        <f>IF(E20="","",E20)</f>
        <v>Vyplň údaj</v>
      </c>
      <c r="G94" s="35"/>
      <c r="H94" s="35"/>
      <c r="I94" s="122" t="s">
        <v>35</v>
      </c>
      <c r="J94" s="31" t="str">
        <f>E26</f>
        <v xml:space="preserve"> </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31" s="2" customFormat="1" ht="29.25" customHeight="1">
      <c r="A96" s="33"/>
      <c r="B96" s="34"/>
      <c r="C96" s="161" t="s">
        <v>132</v>
      </c>
      <c r="D96" s="162"/>
      <c r="E96" s="162"/>
      <c r="F96" s="162"/>
      <c r="G96" s="162"/>
      <c r="H96" s="162"/>
      <c r="I96" s="163"/>
      <c r="J96" s="164" t="s">
        <v>133</v>
      </c>
      <c r="K96" s="162"/>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2.9" customHeight="1">
      <c r="A98" s="33"/>
      <c r="B98" s="34"/>
      <c r="C98" s="165" t="s">
        <v>134</v>
      </c>
      <c r="D98" s="35"/>
      <c r="E98" s="35"/>
      <c r="F98" s="35"/>
      <c r="G98" s="35"/>
      <c r="H98" s="35"/>
      <c r="I98" s="121"/>
      <c r="J98" s="83">
        <f>J121</f>
        <v>0</v>
      </c>
      <c r="K98" s="35"/>
      <c r="L98" s="50"/>
      <c r="S98" s="33"/>
      <c r="T98" s="33"/>
      <c r="U98" s="33"/>
      <c r="V98" s="33"/>
      <c r="W98" s="33"/>
      <c r="X98" s="33"/>
      <c r="Y98" s="33"/>
      <c r="Z98" s="33"/>
      <c r="AA98" s="33"/>
      <c r="AB98" s="33"/>
      <c r="AC98" s="33"/>
      <c r="AD98" s="33"/>
      <c r="AE98" s="33"/>
      <c r="AU98" s="16" t="s">
        <v>135</v>
      </c>
    </row>
    <row r="99" spans="1:47" s="9" customFormat="1" ht="24.95" customHeight="1">
      <c r="B99" s="166"/>
      <c r="C99" s="167"/>
      <c r="D99" s="168" t="s">
        <v>1441</v>
      </c>
      <c r="E99" s="169"/>
      <c r="F99" s="169"/>
      <c r="G99" s="169"/>
      <c r="H99" s="169"/>
      <c r="I99" s="170"/>
      <c r="J99" s="171">
        <f>J122</f>
        <v>0</v>
      </c>
      <c r="K99" s="167"/>
      <c r="L99" s="172"/>
    </row>
    <row r="100" spans="1:47" s="2" customFormat="1" ht="21.75" customHeight="1">
      <c r="A100" s="33"/>
      <c r="B100" s="34"/>
      <c r="C100" s="35"/>
      <c r="D100" s="35"/>
      <c r="E100" s="35"/>
      <c r="F100" s="35"/>
      <c r="G100" s="35"/>
      <c r="H100" s="35"/>
      <c r="I100" s="121"/>
      <c r="J100" s="35"/>
      <c r="K100" s="35"/>
      <c r="L100" s="50"/>
      <c r="S100" s="33"/>
      <c r="T100" s="33"/>
      <c r="U100" s="33"/>
      <c r="V100" s="33"/>
      <c r="W100" s="33"/>
      <c r="X100" s="33"/>
      <c r="Y100" s="33"/>
      <c r="Z100" s="33"/>
      <c r="AA100" s="33"/>
      <c r="AB100" s="33"/>
      <c r="AC100" s="33"/>
      <c r="AD100" s="33"/>
      <c r="AE100" s="33"/>
    </row>
    <row r="101" spans="1:47" s="2" customFormat="1" ht="6.95" customHeight="1">
      <c r="A101" s="33"/>
      <c r="B101" s="53"/>
      <c r="C101" s="54"/>
      <c r="D101" s="54"/>
      <c r="E101" s="54"/>
      <c r="F101" s="54"/>
      <c r="G101" s="54"/>
      <c r="H101" s="54"/>
      <c r="I101" s="157"/>
      <c r="J101" s="54"/>
      <c r="K101" s="54"/>
      <c r="L101" s="50"/>
      <c r="S101" s="33"/>
      <c r="T101" s="33"/>
      <c r="U101" s="33"/>
      <c r="V101" s="33"/>
      <c r="W101" s="33"/>
      <c r="X101" s="33"/>
      <c r="Y101" s="33"/>
      <c r="Z101" s="33"/>
      <c r="AA101" s="33"/>
      <c r="AB101" s="33"/>
      <c r="AC101" s="33"/>
      <c r="AD101" s="33"/>
      <c r="AE101" s="33"/>
    </row>
    <row r="105" spans="1:47" s="2" customFormat="1" ht="6.95" customHeight="1">
      <c r="A105" s="33"/>
      <c r="B105" s="55"/>
      <c r="C105" s="56"/>
      <c r="D105" s="56"/>
      <c r="E105" s="56"/>
      <c r="F105" s="56"/>
      <c r="G105" s="56"/>
      <c r="H105" s="56"/>
      <c r="I105" s="160"/>
      <c r="J105" s="56"/>
      <c r="K105" s="56"/>
      <c r="L105" s="50"/>
      <c r="S105" s="33"/>
      <c r="T105" s="33"/>
      <c r="U105" s="33"/>
      <c r="V105" s="33"/>
      <c r="W105" s="33"/>
      <c r="X105" s="33"/>
      <c r="Y105" s="33"/>
      <c r="Z105" s="33"/>
      <c r="AA105" s="33"/>
      <c r="AB105" s="33"/>
      <c r="AC105" s="33"/>
      <c r="AD105" s="33"/>
      <c r="AE105" s="33"/>
    </row>
    <row r="106" spans="1:47" s="2" customFormat="1" ht="24.95" customHeight="1">
      <c r="A106" s="33"/>
      <c r="B106" s="34"/>
      <c r="C106" s="22" t="s">
        <v>139</v>
      </c>
      <c r="D106" s="35"/>
      <c r="E106" s="35"/>
      <c r="F106" s="35"/>
      <c r="G106" s="35"/>
      <c r="H106" s="35"/>
      <c r="I106" s="121"/>
      <c r="J106" s="35"/>
      <c r="K106" s="35"/>
      <c r="L106" s="50"/>
      <c r="S106" s="33"/>
      <c r="T106" s="33"/>
      <c r="U106" s="33"/>
      <c r="V106" s="33"/>
      <c r="W106" s="33"/>
      <c r="X106" s="33"/>
      <c r="Y106" s="33"/>
      <c r="Z106" s="33"/>
      <c r="AA106" s="33"/>
      <c r="AB106" s="33"/>
      <c r="AC106" s="33"/>
      <c r="AD106" s="33"/>
      <c r="AE106" s="33"/>
    </row>
    <row r="107" spans="1:47" s="2" customFormat="1" ht="6.95" customHeight="1">
      <c r="A107" s="33"/>
      <c r="B107" s="34"/>
      <c r="C107" s="35"/>
      <c r="D107" s="35"/>
      <c r="E107" s="35"/>
      <c r="F107" s="35"/>
      <c r="G107" s="35"/>
      <c r="H107" s="35"/>
      <c r="I107" s="121"/>
      <c r="J107" s="35"/>
      <c r="K107" s="35"/>
      <c r="L107" s="50"/>
      <c r="S107" s="33"/>
      <c r="T107" s="33"/>
      <c r="U107" s="33"/>
      <c r="V107" s="33"/>
      <c r="W107" s="33"/>
      <c r="X107" s="33"/>
      <c r="Y107" s="33"/>
      <c r="Z107" s="33"/>
      <c r="AA107" s="33"/>
      <c r="AB107" s="33"/>
      <c r="AC107" s="33"/>
      <c r="AD107" s="33"/>
      <c r="AE107" s="33"/>
    </row>
    <row r="108" spans="1:47" s="2" customFormat="1" ht="12" customHeight="1">
      <c r="A108" s="33"/>
      <c r="B108" s="34"/>
      <c r="C108" s="28" t="s">
        <v>16</v>
      </c>
      <c r="D108" s="35"/>
      <c r="E108" s="35"/>
      <c r="F108" s="35"/>
      <c r="G108" s="35"/>
      <c r="H108" s="35"/>
      <c r="I108" s="121"/>
      <c r="J108" s="35"/>
      <c r="K108" s="35"/>
      <c r="L108" s="50"/>
      <c r="S108" s="33"/>
      <c r="T108" s="33"/>
      <c r="U108" s="33"/>
      <c r="V108" s="33"/>
      <c r="W108" s="33"/>
      <c r="X108" s="33"/>
      <c r="Y108" s="33"/>
      <c r="Z108" s="33"/>
      <c r="AA108" s="33"/>
      <c r="AB108" s="33"/>
      <c r="AC108" s="33"/>
      <c r="AD108" s="33"/>
      <c r="AE108" s="33"/>
    </row>
    <row r="109" spans="1:47" s="2" customFormat="1" ht="16.5" customHeight="1">
      <c r="A109" s="33"/>
      <c r="B109" s="34"/>
      <c r="C109" s="35"/>
      <c r="D109" s="35"/>
      <c r="E109" s="317" t="str">
        <f>E7</f>
        <v>Oprava kolejí a výhybek v žst. Hradec nad Moravicí</v>
      </c>
      <c r="F109" s="318"/>
      <c r="G109" s="318"/>
      <c r="H109" s="318"/>
      <c r="I109" s="121"/>
      <c r="J109" s="35"/>
      <c r="K109" s="35"/>
      <c r="L109" s="50"/>
      <c r="S109" s="33"/>
      <c r="T109" s="33"/>
      <c r="U109" s="33"/>
      <c r="V109" s="33"/>
      <c r="W109" s="33"/>
      <c r="X109" s="33"/>
      <c r="Y109" s="33"/>
      <c r="Z109" s="33"/>
      <c r="AA109" s="33"/>
      <c r="AB109" s="33"/>
      <c r="AC109" s="33"/>
      <c r="AD109" s="33"/>
      <c r="AE109" s="33"/>
    </row>
    <row r="110" spans="1:47" s="1" customFormat="1" ht="12" customHeight="1">
      <c r="B110" s="20"/>
      <c r="C110" s="28" t="s">
        <v>127</v>
      </c>
      <c r="D110" s="21"/>
      <c r="E110" s="21"/>
      <c r="F110" s="21"/>
      <c r="G110" s="21"/>
      <c r="H110" s="21"/>
      <c r="I110" s="114"/>
      <c r="J110" s="21"/>
      <c r="K110" s="21"/>
      <c r="L110" s="19"/>
    </row>
    <row r="111" spans="1:47" s="2" customFormat="1" ht="23.25" customHeight="1">
      <c r="A111" s="33"/>
      <c r="B111" s="34"/>
      <c r="C111" s="35"/>
      <c r="D111" s="35"/>
      <c r="E111" s="317" t="s">
        <v>1439</v>
      </c>
      <c r="F111" s="319"/>
      <c r="G111" s="319"/>
      <c r="H111" s="319"/>
      <c r="I111" s="121"/>
      <c r="J111" s="35"/>
      <c r="K111" s="35"/>
      <c r="L111" s="50"/>
      <c r="S111" s="33"/>
      <c r="T111" s="33"/>
      <c r="U111" s="33"/>
      <c r="V111" s="33"/>
      <c r="W111" s="33"/>
      <c r="X111" s="33"/>
      <c r="Y111" s="33"/>
      <c r="Z111" s="33"/>
      <c r="AA111" s="33"/>
      <c r="AB111" s="33"/>
      <c r="AC111" s="33"/>
      <c r="AD111" s="33"/>
      <c r="AE111" s="33"/>
    </row>
    <row r="112" spans="1:47" s="2" customFormat="1" ht="12" customHeight="1">
      <c r="A112" s="33"/>
      <c r="B112" s="34"/>
      <c r="C112" s="28" t="s">
        <v>129</v>
      </c>
      <c r="D112" s="35"/>
      <c r="E112" s="35"/>
      <c r="F112" s="35"/>
      <c r="G112" s="35"/>
      <c r="H112" s="35"/>
      <c r="I112" s="121"/>
      <c r="J112" s="35"/>
      <c r="K112" s="35"/>
      <c r="L112" s="50"/>
      <c r="S112" s="33"/>
      <c r="T112" s="33"/>
      <c r="U112" s="33"/>
      <c r="V112" s="33"/>
      <c r="W112" s="33"/>
      <c r="X112" s="33"/>
      <c r="Y112" s="33"/>
      <c r="Z112" s="33"/>
      <c r="AA112" s="33"/>
      <c r="AB112" s="33"/>
      <c r="AC112" s="33"/>
      <c r="AD112" s="33"/>
      <c r="AE112" s="33"/>
    </row>
    <row r="113" spans="1:65" s="2" customFormat="1" ht="16.5" customHeight="1">
      <c r="A113" s="33"/>
      <c r="B113" s="34"/>
      <c r="C113" s="35"/>
      <c r="D113" s="35"/>
      <c r="E113" s="270" t="str">
        <f>E11</f>
        <v>SO 01 ST - Vedlejší a ostatní náklady - ST</v>
      </c>
      <c r="F113" s="319"/>
      <c r="G113" s="319"/>
      <c r="H113" s="319"/>
      <c r="I113" s="121"/>
      <c r="J113" s="35"/>
      <c r="K113" s="35"/>
      <c r="L113" s="50"/>
      <c r="S113" s="33"/>
      <c r="T113" s="33"/>
      <c r="U113" s="33"/>
      <c r="V113" s="33"/>
      <c r="W113" s="33"/>
      <c r="X113" s="33"/>
      <c r="Y113" s="33"/>
      <c r="Z113" s="33"/>
      <c r="AA113" s="33"/>
      <c r="AB113" s="33"/>
      <c r="AC113" s="33"/>
      <c r="AD113" s="33"/>
      <c r="AE113" s="33"/>
    </row>
    <row r="114" spans="1:65" s="2" customFormat="1" ht="6.95" customHeight="1">
      <c r="A114" s="33"/>
      <c r="B114" s="34"/>
      <c r="C114" s="35"/>
      <c r="D114" s="35"/>
      <c r="E114" s="35"/>
      <c r="F114" s="35"/>
      <c r="G114" s="35"/>
      <c r="H114" s="35"/>
      <c r="I114" s="121"/>
      <c r="J114" s="35"/>
      <c r="K114" s="35"/>
      <c r="L114" s="50"/>
      <c r="S114" s="33"/>
      <c r="T114" s="33"/>
      <c r="U114" s="33"/>
      <c r="V114" s="33"/>
      <c r="W114" s="33"/>
      <c r="X114" s="33"/>
      <c r="Y114" s="33"/>
      <c r="Z114" s="33"/>
      <c r="AA114" s="33"/>
      <c r="AB114" s="33"/>
      <c r="AC114" s="33"/>
      <c r="AD114" s="33"/>
      <c r="AE114" s="33"/>
    </row>
    <row r="115" spans="1:65" s="2" customFormat="1" ht="12" customHeight="1">
      <c r="A115" s="33"/>
      <c r="B115" s="34"/>
      <c r="C115" s="28" t="s">
        <v>20</v>
      </c>
      <c r="D115" s="35"/>
      <c r="E115" s="35"/>
      <c r="F115" s="26" t="str">
        <f>F14</f>
        <v>PS Opava</v>
      </c>
      <c r="G115" s="35"/>
      <c r="H115" s="35"/>
      <c r="I115" s="122" t="s">
        <v>22</v>
      </c>
      <c r="J115" s="65" t="str">
        <f>IF(J14="","",J14)</f>
        <v>12. 6. 2020</v>
      </c>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121"/>
      <c r="J116" s="35"/>
      <c r="K116" s="35"/>
      <c r="L116" s="50"/>
      <c r="S116" s="33"/>
      <c r="T116" s="33"/>
      <c r="U116" s="33"/>
      <c r="V116" s="33"/>
      <c r="W116" s="33"/>
      <c r="X116" s="33"/>
      <c r="Y116" s="33"/>
      <c r="Z116" s="33"/>
      <c r="AA116" s="33"/>
      <c r="AB116" s="33"/>
      <c r="AC116" s="33"/>
      <c r="AD116" s="33"/>
      <c r="AE116" s="33"/>
    </row>
    <row r="117" spans="1:65" s="2" customFormat="1" ht="15.2" customHeight="1">
      <c r="A117" s="33"/>
      <c r="B117" s="34"/>
      <c r="C117" s="28" t="s">
        <v>24</v>
      </c>
      <c r="D117" s="35"/>
      <c r="E117" s="35"/>
      <c r="F117" s="26" t="str">
        <f>E17</f>
        <v>Správa železnic, státní organizace, OŘ Ostrava</v>
      </c>
      <c r="G117" s="35"/>
      <c r="H117" s="35"/>
      <c r="I117" s="122" t="s">
        <v>32</v>
      </c>
      <c r="J117" s="31" t="str">
        <f>E23</f>
        <v xml:space="preserve"> </v>
      </c>
      <c r="K117" s="35"/>
      <c r="L117" s="50"/>
      <c r="S117" s="33"/>
      <c r="T117" s="33"/>
      <c r="U117" s="33"/>
      <c r="V117" s="33"/>
      <c r="W117" s="33"/>
      <c r="X117" s="33"/>
      <c r="Y117" s="33"/>
      <c r="Z117" s="33"/>
      <c r="AA117" s="33"/>
      <c r="AB117" s="33"/>
      <c r="AC117" s="33"/>
      <c r="AD117" s="33"/>
      <c r="AE117" s="33"/>
    </row>
    <row r="118" spans="1:65" s="2" customFormat="1" ht="15.2" customHeight="1">
      <c r="A118" s="33"/>
      <c r="B118" s="34"/>
      <c r="C118" s="28" t="s">
        <v>30</v>
      </c>
      <c r="D118" s="35"/>
      <c r="E118" s="35"/>
      <c r="F118" s="26" t="str">
        <f>IF(E20="","",E20)</f>
        <v>Vyplň údaj</v>
      </c>
      <c r="G118" s="35"/>
      <c r="H118" s="35"/>
      <c r="I118" s="122" t="s">
        <v>35</v>
      </c>
      <c r="J118" s="31" t="str">
        <f>E26</f>
        <v xml:space="preserve"> </v>
      </c>
      <c r="K118" s="35"/>
      <c r="L118" s="50"/>
      <c r="S118" s="33"/>
      <c r="T118" s="33"/>
      <c r="U118" s="33"/>
      <c r="V118" s="33"/>
      <c r="W118" s="33"/>
      <c r="X118" s="33"/>
      <c r="Y118" s="33"/>
      <c r="Z118" s="33"/>
      <c r="AA118" s="33"/>
      <c r="AB118" s="33"/>
      <c r="AC118" s="33"/>
      <c r="AD118" s="33"/>
      <c r="AE118" s="33"/>
    </row>
    <row r="119" spans="1:65" s="2" customFormat="1" ht="10.35" customHeight="1">
      <c r="A119" s="33"/>
      <c r="B119" s="34"/>
      <c r="C119" s="35"/>
      <c r="D119" s="35"/>
      <c r="E119" s="35"/>
      <c r="F119" s="35"/>
      <c r="G119" s="35"/>
      <c r="H119" s="35"/>
      <c r="I119" s="121"/>
      <c r="J119" s="35"/>
      <c r="K119" s="35"/>
      <c r="L119" s="50"/>
      <c r="S119" s="33"/>
      <c r="T119" s="33"/>
      <c r="U119" s="33"/>
      <c r="V119" s="33"/>
      <c r="W119" s="33"/>
      <c r="X119" s="33"/>
      <c r="Y119" s="33"/>
      <c r="Z119" s="33"/>
      <c r="AA119" s="33"/>
      <c r="AB119" s="33"/>
      <c r="AC119" s="33"/>
      <c r="AD119" s="33"/>
      <c r="AE119" s="33"/>
    </row>
    <row r="120" spans="1:65" s="11" customFormat="1" ht="29.25" customHeight="1">
      <c r="A120" s="179"/>
      <c r="B120" s="180"/>
      <c r="C120" s="181" t="s">
        <v>140</v>
      </c>
      <c r="D120" s="182" t="s">
        <v>62</v>
      </c>
      <c r="E120" s="182" t="s">
        <v>58</v>
      </c>
      <c r="F120" s="182" t="s">
        <v>59</v>
      </c>
      <c r="G120" s="182" t="s">
        <v>141</v>
      </c>
      <c r="H120" s="182" t="s">
        <v>142</v>
      </c>
      <c r="I120" s="183" t="s">
        <v>143</v>
      </c>
      <c r="J120" s="182" t="s">
        <v>133</v>
      </c>
      <c r="K120" s="184" t="s">
        <v>144</v>
      </c>
      <c r="L120" s="185"/>
      <c r="M120" s="74" t="s">
        <v>1</v>
      </c>
      <c r="N120" s="75" t="s">
        <v>41</v>
      </c>
      <c r="O120" s="75" t="s">
        <v>145</v>
      </c>
      <c r="P120" s="75" t="s">
        <v>146</v>
      </c>
      <c r="Q120" s="75" t="s">
        <v>147</v>
      </c>
      <c r="R120" s="75" t="s">
        <v>148</v>
      </c>
      <c r="S120" s="75" t="s">
        <v>149</v>
      </c>
      <c r="T120" s="76" t="s">
        <v>150</v>
      </c>
      <c r="U120" s="179"/>
      <c r="V120" s="179"/>
      <c r="W120" s="179"/>
      <c r="X120" s="179"/>
      <c r="Y120" s="179"/>
      <c r="Z120" s="179"/>
      <c r="AA120" s="179"/>
      <c r="AB120" s="179"/>
      <c r="AC120" s="179"/>
      <c r="AD120" s="179"/>
      <c r="AE120" s="179"/>
    </row>
    <row r="121" spans="1:65" s="2" customFormat="1" ht="22.9" customHeight="1">
      <c r="A121" s="33"/>
      <c r="B121" s="34"/>
      <c r="C121" s="81" t="s">
        <v>151</v>
      </c>
      <c r="D121" s="35"/>
      <c r="E121" s="35"/>
      <c r="F121" s="35"/>
      <c r="G121" s="35"/>
      <c r="H121" s="35"/>
      <c r="I121" s="121"/>
      <c r="J121" s="186">
        <f>BK121</f>
        <v>0</v>
      </c>
      <c r="K121" s="35"/>
      <c r="L121" s="38"/>
      <c r="M121" s="77"/>
      <c r="N121" s="187"/>
      <c r="O121" s="78"/>
      <c r="P121" s="188">
        <f>P122</f>
        <v>0</v>
      </c>
      <c r="Q121" s="78"/>
      <c r="R121" s="188">
        <f>R122</f>
        <v>0</v>
      </c>
      <c r="S121" s="78"/>
      <c r="T121" s="189">
        <f>T122</f>
        <v>0</v>
      </c>
      <c r="U121" s="33"/>
      <c r="V121" s="33"/>
      <c r="W121" s="33"/>
      <c r="X121" s="33"/>
      <c r="Y121" s="33"/>
      <c r="Z121" s="33"/>
      <c r="AA121" s="33"/>
      <c r="AB121" s="33"/>
      <c r="AC121" s="33"/>
      <c r="AD121" s="33"/>
      <c r="AE121" s="33"/>
      <c r="AT121" s="16" t="s">
        <v>76</v>
      </c>
      <c r="AU121" s="16" t="s">
        <v>135</v>
      </c>
      <c r="BK121" s="190">
        <f>BK122</f>
        <v>0</v>
      </c>
    </row>
    <row r="122" spans="1:65" s="12" customFormat="1" ht="25.9" customHeight="1">
      <c r="B122" s="191"/>
      <c r="C122" s="192"/>
      <c r="D122" s="193" t="s">
        <v>76</v>
      </c>
      <c r="E122" s="194" t="s">
        <v>1442</v>
      </c>
      <c r="F122" s="194" t="s">
        <v>1443</v>
      </c>
      <c r="G122" s="192"/>
      <c r="H122" s="192"/>
      <c r="I122" s="195"/>
      <c r="J122" s="196">
        <f>BK122</f>
        <v>0</v>
      </c>
      <c r="K122" s="192"/>
      <c r="L122" s="197"/>
      <c r="M122" s="198"/>
      <c r="N122" s="199"/>
      <c r="O122" s="199"/>
      <c r="P122" s="200">
        <f>SUM(P123:P143)</f>
        <v>0</v>
      </c>
      <c r="Q122" s="199"/>
      <c r="R122" s="200">
        <f>SUM(R123:R143)</f>
        <v>0</v>
      </c>
      <c r="S122" s="199"/>
      <c r="T122" s="201">
        <f>SUM(T123:T143)</f>
        <v>0</v>
      </c>
      <c r="AR122" s="202" t="s">
        <v>155</v>
      </c>
      <c r="AT122" s="203" t="s">
        <v>76</v>
      </c>
      <c r="AU122" s="203" t="s">
        <v>77</v>
      </c>
      <c r="AY122" s="202" t="s">
        <v>154</v>
      </c>
      <c r="BK122" s="204">
        <f>SUM(BK123:BK143)</f>
        <v>0</v>
      </c>
    </row>
    <row r="123" spans="1:65" s="2" customFormat="1" ht="21.75" customHeight="1">
      <c r="A123" s="33"/>
      <c r="B123" s="34"/>
      <c r="C123" s="207" t="s">
        <v>84</v>
      </c>
      <c r="D123" s="207" t="s">
        <v>157</v>
      </c>
      <c r="E123" s="208" t="s">
        <v>1444</v>
      </c>
      <c r="F123" s="209" t="s">
        <v>1445</v>
      </c>
      <c r="G123" s="210" t="s">
        <v>1265</v>
      </c>
      <c r="H123" s="211">
        <v>8</v>
      </c>
      <c r="I123" s="212"/>
      <c r="J123" s="213">
        <f>ROUND(I123*H123,2)</f>
        <v>0</v>
      </c>
      <c r="K123" s="209" t="s">
        <v>161</v>
      </c>
      <c r="L123" s="38"/>
      <c r="M123" s="214" t="s">
        <v>1</v>
      </c>
      <c r="N123" s="215" t="s">
        <v>42</v>
      </c>
      <c r="O123" s="70"/>
      <c r="P123" s="216">
        <f>O123*H123</f>
        <v>0</v>
      </c>
      <c r="Q123" s="216">
        <v>0</v>
      </c>
      <c r="R123" s="216">
        <f>Q123*H123</f>
        <v>0</v>
      </c>
      <c r="S123" s="216">
        <v>0</v>
      </c>
      <c r="T123" s="217">
        <f>S123*H123</f>
        <v>0</v>
      </c>
      <c r="U123" s="33"/>
      <c r="V123" s="33"/>
      <c r="W123" s="33"/>
      <c r="X123" s="33"/>
      <c r="Y123" s="33"/>
      <c r="Z123" s="33"/>
      <c r="AA123" s="33"/>
      <c r="AB123" s="33"/>
      <c r="AC123" s="33"/>
      <c r="AD123" s="33"/>
      <c r="AE123" s="33"/>
      <c r="AR123" s="218" t="s">
        <v>162</v>
      </c>
      <c r="AT123" s="218" t="s">
        <v>157</v>
      </c>
      <c r="AU123" s="218" t="s">
        <v>84</v>
      </c>
      <c r="AY123" s="16" t="s">
        <v>154</v>
      </c>
      <c r="BE123" s="219">
        <f>IF(N123="základní",J123,0)</f>
        <v>0</v>
      </c>
      <c r="BF123" s="219">
        <f>IF(N123="snížená",J123,0)</f>
        <v>0</v>
      </c>
      <c r="BG123" s="219">
        <f>IF(N123="zákl. přenesená",J123,0)</f>
        <v>0</v>
      </c>
      <c r="BH123" s="219">
        <f>IF(N123="sníž. přenesená",J123,0)</f>
        <v>0</v>
      </c>
      <c r="BI123" s="219">
        <f>IF(N123="nulová",J123,0)</f>
        <v>0</v>
      </c>
      <c r="BJ123" s="16" t="s">
        <v>84</v>
      </c>
      <c r="BK123" s="219">
        <f>ROUND(I123*H123,2)</f>
        <v>0</v>
      </c>
      <c r="BL123" s="16" t="s">
        <v>162</v>
      </c>
      <c r="BM123" s="218" t="s">
        <v>1446</v>
      </c>
    </row>
    <row r="124" spans="1:65" s="2" customFormat="1" ht="29.25">
      <c r="A124" s="33"/>
      <c r="B124" s="34"/>
      <c r="C124" s="35"/>
      <c r="D124" s="220" t="s">
        <v>164</v>
      </c>
      <c r="E124" s="35"/>
      <c r="F124" s="221" t="s">
        <v>1447</v>
      </c>
      <c r="G124" s="35"/>
      <c r="H124" s="35"/>
      <c r="I124" s="121"/>
      <c r="J124" s="35"/>
      <c r="K124" s="35"/>
      <c r="L124" s="38"/>
      <c r="M124" s="222"/>
      <c r="N124" s="223"/>
      <c r="O124" s="70"/>
      <c r="P124" s="70"/>
      <c r="Q124" s="70"/>
      <c r="R124" s="70"/>
      <c r="S124" s="70"/>
      <c r="T124" s="71"/>
      <c r="U124" s="33"/>
      <c r="V124" s="33"/>
      <c r="W124" s="33"/>
      <c r="X124" s="33"/>
      <c r="Y124" s="33"/>
      <c r="Z124" s="33"/>
      <c r="AA124" s="33"/>
      <c r="AB124" s="33"/>
      <c r="AC124" s="33"/>
      <c r="AD124" s="33"/>
      <c r="AE124" s="33"/>
      <c r="AT124" s="16" t="s">
        <v>164</v>
      </c>
      <c r="AU124" s="16" t="s">
        <v>84</v>
      </c>
    </row>
    <row r="125" spans="1:65" s="2" customFormat="1" ht="19.5">
      <c r="A125" s="33"/>
      <c r="B125" s="34"/>
      <c r="C125" s="35"/>
      <c r="D125" s="220" t="s">
        <v>166</v>
      </c>
      <c r="E125" s="35"/>
      <c r="F125" s="224" t="s">
        <v>1448</v>
      </c>
      <c r="G125" s="35"/>
      <c r="H125" s="35"/>
      <c r="I125" s="121"/>
      <c r="J125" s="35"/>
      <c r="K125" s="35"/>
      <c r="L125" s="38"/>
      <c r="M125" s="222"/>
      <c r="N125" s="223"/>
      <c r="O125" s="70"/>
      <c r="P125" s="70"/>
      <c r="Q125" s="70"/>
      <c r="R125" s="70"/>
      <c r="S125" s="70"/>
      <c r="T125" s="71"/>
      <c r="U125" s="33"/>
      <c r="V125" s="33"/>
      <c r="W125" s="33"/>
      <c r="X125" s="33"/>
      <c r="Y125" s="33"/>
      <c r="Z125" s="33"/>
      <c r="AA125" s="33"/>
      <c r="AB125" s="33"/>
      <c r="AC125" s="33"/>
      <c r="AD125" s="33"/>
      <c r="AE125" s="33"/>
      <c r="AT125" s="16" t="s">
        <v>166</v>
      </c>
      <c r="AU125" s="16" t="s">
        <v>84</v>
      </c>
    </row>
    <row r="126" spans="1:65" s="2" customFormat="1" ht="33" customHeight="1">
      <c r="A126" s="33"/>
      <c r="B126" s="34"/>
      <c r="C126" s="207" t="s">
        <v>86</v>
      </c>
      <c r="D126" s="207" t="s">
        <v>157</v>
      </c>
      <c r="E126" s="208" t="s">
        <v>1449</v>
      </c>
      <c r="F126" s="209" t="s">
        <v>1450</v>
      </c>
      <c r="G126" s="210" t="s">
        <v>1451</v>
      </c>
      <c r="H126" s="264">
        <v>0.01</v>
      </c>
      <c r="I126" s="212"/>
      <c r="J126" s="213">
        <f>ROUND(I126*H126,2)</f>
        <v>0</v>
      </c>
      <c r="K126" s="209" t="s">
        <v>161</v>
      </c>
      <c r="L126" s="38"/>
      <c r="M126" s="214" t="s">
        <v>1</v>
      </c>
      <c r="N126" s="215" t="s">
        <v>42</v>
      </c>
      <c r="O126" s="70"/>
      <c r="P126" s="216">
        <f>O126*H126</f>
        <v>0</v>
      </c>
      <c r="Q126" s="216">
        <v>0</v>
      </c>
      <c r="R126" s="216">
        <f>Q126*H126</f>
        <v>0</v>
      </c>
      <c r="S126" s="216">
        <v>0</v>
      </c>
      <c r="T126" s="217">
        <f>S126*H126</f>
        <v>0</v>
      </c>
      <c r="U126" s="33"/>
      <c r="V126" s="33"/>
      <c r="W126" s="33"/>
      <c r="X126" s="33"/>
      <c r="Y126" s="33"/>
      <c r="Z126" s="33"/>
      <c r="AA126" s="33"/>
      <c r="AB126" s="33"/>
      <c r="AC126" s="33"/>
      <c r="AD126" s="33"/>
      <c r="AE126" s="33"/>
      <c r="AR126" s="218" t="s">
        <v>162</v>
      </c>
      <c r="AT126" s="218" t="s">
        <v>157</v>
      </c>
      <c r="AU126" s="218" t="s">
        <v>84</v>
      </c>
      <c r="AY126" s="16" t="s">
        <v>154</v>
      </c>
      <c r="BE126" s="219">
        <f>IF(N126="základní",J126,0)</f>
        <v>0</v>
      </c>
      <c r="BF126" s="219">
        <f>IF(N126="snížená",J126,0)</f>
        <v>0</v>
      </c>
      <c r="BG126" s="219">
        <f>IF(N126="zákl. přenesená",J126,0)</f>
        <v>0</v>
      </c>
      <c r="BH126" s="219">
        <f>IF(N126="sníž. přenesená",J126,0)</f>
        <v>0</v>
      </c>
      <c r="BI126" s="219">
        <f>IF(N126="nulová",J126,0)</f>
        <v>0</v>
      </c>
      <c r="BJ126" s="16" t="s">
        <v>84</v>
      </c>
      <c r="BK126" s="219">
        <f>ROUND(I126*H126,2)</f>
        <v>0</v>
      </c>
      <c r="BL126" s="16" t="s">
        <v>162</v>
      </c>
      <c r="BM126" s="218" t="s">
        <v>1452</v>
      </c>
    </row>
    <row r="127" spans="1:65" s="2" customFormat="1" ht="19.5">
      <c r="A127" s="33"/>
      <c r="B127" s="34"/>
      <c r="C127" s="35"/>
      <c r="D127" s="220" t="s">
        <v>164</v>
      </c>
      <c r="E127" s="35"/>
      <c r="F127" s="221" t="s">
        <v>1450</v>
      </c>
      <c r="G127" s="35"/>
      <c r="H127" s="35"/>
      <c r="I127" s="121"/>
      <c r="J127" s="35"/>
      <c r="K127" s="35"/>
      <c r="L127" s="38"/>
      <c r="M127" s="222"/>
      <c r="N127" s="223"/>
      <c r="O127" s="70"/>
      <c r="P127" s="70"/>
      <c r="Q127" s="70"/>
      <c r="R127" s="70"/>
      <c r="S127" s="70"/>
      <c r="T127" s="71"/>
      <c r="U127" s="33"/>
      <c r="V127" s="33"/>
      <c r="W127" s="33"/>
      <c r="X127" s="33"/>
      <c r="Y127" s="33"/>
      <c r="Z127" s="33"/>
      <c r="AA127" s="33"/>
      <c r="AB127" s="33"/>
      <c r="AC127" s="33"/>
      <c r="AD127" s="33"/>
      <c r="AE127" s="33"/>
      <c r="AT127" s="16" t="s">
        <v>164</v>
      </c>
      <c r="AU127" s="16" t="s">
        <v>84</v>
      </c>
    </row>
    <row r="128" spans="1:65" s="2" customFormat="1" ht="19.5">
      <c r="A128" s="33"/>
      <c r="B128" s="34"/>
      <c r="C128" s="35"/>
      <c r="D128" s="220" t="s">
        <v>166</v>
      </c>
      <c r="E128" s="35"/>
      <c r="F128" s="224" t="s">
        <v>1453</v>
      </c>
      <c r="G128" s="35"/>
      <c r="H128" s="35"/>
      <c r="I128" s="121"/>
      <c r="J128" s="35"/>
      <c r="K128" s="35"/>
      <c r="L128" s="38"/>
      <c r="M128" s="222"/>
      <c r="N128" s="223"/>
      <c r="O128" s="70"/>
      <c r="P128" s="70"/>
      <c r="Q128" s="70"/>
      <c r="R128" s="70"/>
      <c r="S128" s="70"/>
      <c r="T128" s="71"/>
      <c r="U128" s="33"/>
      <c r="V128" s="33"/>
      <c r="W128" s="33"/>
      <c r="X128" s="33"/>
      <c r="Y128" s="33"/>
      <c r="Z128" s="33"/>
      <c r="AA128" s="33"/>
      <c r="AB128" s="33"/>
      <c r="AC128" s="33"/>
      <c r="AD128" s="33"/>
      <c r="AE128" s="33"/>
      <c r="AT128" s="16" t="s">
        <v>166</v>
      </c>
      <c r="AU128" s="16" t="s">
        <v>84</v>
      </c>
    </row>
    <row r="129" spans="1:65" s="2" customFormat="1" ht="21.75" customHeight="1">
      <c r="A129" s="33"/>
      <c r="B129" s="34"/>
      <c r="C129" s="207" t="s">
        <v>176</v>
      </c>
      <c r="D129" s="207" t="s">
        <v>157</v>
      </c>
      <c r="E129" s="208" t="s">
        <v>1454</v>
      </c>
      <c r="F129" s="209" t="s">
        <v>1455</v>
      </c>
      <c r="G129" s="210" t="s">
        <v>256</v>
      </c>
      <c r="H129" s="211">
        <v>0.63600000000000001</v>
      </c>
      <c r="I129" s="212"/>
      <c r="J129" s="213">
        <f>ROUND(I129*H129,2)</f>
        <v>0</v>
      </c>
      <c r="K129" s="209" t="s">
        <v>161</v>
      </c>
      <c r="L129" s="38"/>
      <c r="M129" s="214" t="s">
        <v>1</v>
      </c>
      <c r="N129" s="215" t="s">
        <v>42</v>
      </c>
      <c r="O129" s="70"/>
      <c r="P129" s="216">
        <f>O129*H129</f>
        <v>0</v>
      </c>
      <c r="Q129" s="216">
        <v>0</v>
      </c>
      <c r="R129" s="216">
        <f>Q129*H129</f>
        <v>0</v>
      </c>
      <c r="S129" s="216">
        <v>0</v>
      </c>
      <c r="T129" s="217">
        <f>S129*H129</f>
        <v>0</v>
      </c>
      <c r="U129" s="33"/>
      <c r="V129" s="33"/>
      <c r="W129" s="33"/>
      <c r="X129" s="33"/>
      <c r="Y129" s="33"/>
      <c r="Z129" s="33"/>
      <c r="AA129" s="33"/>
      <c r="AB129" s="33"/>
      <c r="AC129" s="33"/>
      <c r="AD129" s="33"/>
      <c r="AE129" s="33"/>
      <c r="AR129" s="218" t="s">
        <v>162</v>
      </c>
      <c r="AT129" s="218" t="s">
        <v>157</v>
      </c>
      <c r="AU129" s="218" t="s">
        <v>84</v>
      </c>
      <c r="AY129" s="16" t="s">
        <v>154</v>
      </c>
      <c r="BE129" s="219">
        <f>IF(N129="základní",J129,0)</f>
        <v>0</v>
      </c>
      <c r="BF129" s="219">
        <f>IF(N129="snížená",J129,0)</f>
        <v>0</v>
      </c>
      <c r="BG129" s="219">
        <f>IF(N129="zákl. přenesená",J129,0)</f>
        <v>0</v>
      </c>
      <c r="BH129" s="219">
        <f>IF(N129="sníž. přenesená",J129,0)</f>
        <v>0</v>
      </c>
      <c r="BI129" s="219">
        <f>IF(N129="nulová",J129,0)</f>
        <v>0</v>
      </c>
      <c r="BJ129" s="16" t="s">
        <v>84</v>
      </c>
      <c r="BK129" s="219">
        <f>ROUND(I129*H129,2)</f>
        <v>0</v>
      </c>
      <c r="BL129" s="16" t="s">
        <v>162</v>
      </c>
      <c r="BM129" s="218" t="s">
        <v>1456</v>
      </c>
    </row>
    <row r="130" spans="1:65" s="2" customFormat="1" ht="11.25">
      <c r="A130" s="33"/>
      <c r="B130" s="34"/>
      <c r="C130" s="35"/>
      <c r="D130" s="220" t="s">
        <v>164</v>
      </c>
      <c r="E130" s="35"/>
      <c r="F130" s="221" t="s">
        <v>1455</v>
      </c>
      <c r="G130" s="35"/>
      <c r="H130" s="35"/>
      <c r="I130" s="121"/>
      <c r="J130" s="35"/>
      <c r="K130" s="35"/>
      <c r="L130" s="38"/>
      <c r="M130" s="222"/>
      <c r="N130" s="223"/>
      <c r="O130" s="70"/>
      <c r="P130" s="70"/>
      <c r="Q130" s="70"/>
      <c r="R130" s="70"/>
      <c r="S130" s="70"/>
      <c r="T130" s="71"/>
      <c r="U130" s="33"/>
      <c r="V130" s="33"/>
      <c r="W130" s="33"/>
      <c r="X130" s="33"/>
      <c r="Y130" s="33"/>
      <c r="Z130" s="33"/>
      <c r="AA130" s="33"/>
      <c r="AB130" s="33"/>
      <c r="AC130" s="33"/>
      <c r="AD130" s="33"/>
      <c r="AE130" s="33"/>
      <c r="AT130" s="16" t="s">
        <v>164</v>
      </c>
      <c r="AU130" s="16" t="s">
        <v>84</v>
      </c>
    </row>
    <row r="131" spans="1:65" s="13" customFormat="1" ht="11.25">
      <c r="B131" s="225"/>
      <c r="C131" s="226"/>
      <c r="D131" s="220" t="s">
        <v>168</v>
      </c>
      <c r="E131" s="227" t="s">
        <v>1</v>
      </c>
      <c r="F131" s="228" t="s">
        <v>1457</v>
      </c>
      <c r="G131" s="226"/>
      <c r="H131" s="229">
        <v>0.63600000000000001</v>
      </c>
      <c r="I131" s="230"/>
      <c r="J131" s="226"/>
      <c r="K131" s="226"/>
      <c r="L131" s="231"/>
      <c r="M131" s="232"/>
      <c r="N131" s="233"/>
      <c r="O131" s="233"/>
      <c r="P131" s="233"/>
      <c r="Q131" s="233"/>
      <c r="R131" s="233"/>
      <c r="S131" s="233"/>
      <c r="T131" s="234"/>
      <c r="AT131" s="235" t="s">
        <v>168</v>
      </c>
      <c r="AU131" s="235" t="s">
        <v>84</v>
      </c>
      <c r="AV131" s="13" t="s">
        <v>86</v>
      </c>
      <c r="AW131" s="13" t="s">
        <v>34</v>
      </c>
      <c r="AX131" s="13" t="s">
        <v>84</v>
      </c>
      <c r="AY131" s="235" t="s">
        <v>154</v>
      </c>
    </row>
    <row r="132" spans="1:65" s="2" customFormat="1" ht="21.75" customHeight="1">
      <c r="A132" s="33"/>
      <c r="B132" s="34"/>
      <c r="C132" s="207" t="s">
        <v>162</v>
      </c>
      <c r="D132" s="207" t="s">
        <v>157</v>
      </c>
      <c r="E132" s="208" t="s">
        <v>1458</v>
      </c>
      <c r="F132" s="209" t="s">
        <v>1459</v>
      </c>
      <c r="G132" s="210" t="s">
        <v>256</v>
      </c>
      <c r="H132" s="211">
        <v>0.63600000000000001</v>
      </c>
      <c r="I132" s="212"/>
      <c r="J132" s="213">
        <f>ROUND(I132*H132,2)</f>
        <v>0</v>
      </c>
      <c r="K132" s="209" t="s">
        <v>161</v>
      </c>
      <c r="L132" s="38"/>
      <c r="M132" s="214" t="s">
        <v>1</v>
      </c>
      <c r="N132" s="215" t="s">
        <v>42</v>
      </c>
      <c r="O132" s="70"/>
      <c r="P132" s="216">
        <f>O132*H132</f>
        <v>0</v>
      </c>
      <c r="Q132" s="216">
        <v>0</v>
      </c>
      <c r="R132" s="216">
        <f>Q132*H132</f>
        <v>0</v>
      </c>
      <c r="S132" s="216">
        <v>0</v>
      </c>
      <c r="T132" s="217">
        <f>S132*H132</f>
        <v>0</v>
      </c>
      <c r="U132" s="33"/>
      <c r="V132" s="33"/>
      <c r="W132" s="33"/>
      <c r="X132" s="33"/>
      <c r="Y132" s="33"/>
      <c r="Z132" s="33"/>
      <c r="AA132" s="33"/>
      <c r="AB132" s="33"/>
      <c r="AC132" s="33"/>
      <c r="AD132" s="33"/>
      <c r="AE132" s="33"/>
      <c r="AR132" s="218" t="s">
        <v>162</v>
      </c>
      <c r="AT132" s="218" t="s">
        <v>157</v>
      </c>
      <c r="AU132" s="218" t="s">
        <v>84</v>
      </c>
      <c r="AY132" s="16" t="s">
        <v>154</v>
      </c>
      <c r="BE132" s="219">
        <f>IF(N132="základní",J132,0)</f>
        <v>0</v>
      </c>
      <c r="BF132" s="219">
        <f>IF(N132="snížená",J132,0)</f>
        <v>0</v>
      </c>
      <c r="BG132" s="219">
        <f>IF(N132="zákl. přenesená",J132,0)</f>
        <v>0</v>
      </c>
      <c r="BH132" s="219">
        <f>IF(N132="sníž. přenesená",J132,0)</f>
        <v>0</v>
      </c>
      <c r="BI132" s="219">
        <f>IF(N132="nulová",J132,0)</f>
        <v>0</v>
      </c>
      <c r="BJ132" s="16" t="s">
        <v>84</v>
      </c>
      <c r="BK132" s="219">
        <f>ROUND(I132*H132,2)</f>
        <v>0</v>
      </c>
      <c r="BL132" s="16" t="s">
        <v>162</v>
      </c>
      <c r="BM132" s="218" t="s">
        <v>1460</v>
      </c>
    </row>
    <row r="133" spans="1:65" s="2" customFormat="1" ht="11.25">
      <c r="A133" s="33"/>
      <c r="B133" s="34"/>
      <c r="C133" s="35"/>
      <c r="D133" s="220" t="s">
        <v>164</v>
      </c>
      <c r="E133" s="35"/>
      <c r="F133" s="221" t="s">
        <v>1459</v>
      </c>
      <c r="G133" s="35"/>
      <c r="H133" s="35"/>
      <c r="I133" s="121"/>
      <c r="J133" s="35"/>
      <c r="K133" s="35"/>
      <c r="L133" s="38"/>
      <c r="M133" s="222"/>
      <c r="N133" s="223"/>
      <c r="O133" s="70"/>
      <c r="P133" s="70"/>
      <c r="Q133" s="70"/>
      <c r="R133" s="70"/>
      <c r="S133" s="70"/>
      <c r="T133" s="71"/>
      <c r="U133" s="33"/>
      <c r="V133" s="33"/>
      <c r="W133" s="33"/>
      <c r="X133" s="33"/>
      <c r="Y133" s="33"/>
      <c r="Z133" s="33"/>
      <c r="AA133" s="33"/>
      <c r="AB133" s="33"/>
      <c r="AC133" s="33"/>
      <c r="AD133" s="33"/>
      <c r="AE133" s="33"/>
      <c r="AT133" s="16" t="s">
        <v>164</v>
      </c>
      <c r="AU133" s="16" t="s">
        <v>84</v>
      </c>
    </row>
    <row r="134" spans="1:65" s="13" customFormat="1" ht="11.25">
      <c r="B134" s="225"/>
      <c r="C134" s="226"/>
      <c r="D134" s="220" t="s">
        <v>168</v>
      </c>
      <c r="E134" s="227" t="s">
        <v>1</v>
      </c>
      <c r="F134" s="228" t="s">
        <v>1457</v>
      </c>
      <c r="G134" s="226"/>
      <c r="H134" s="229">
        <v>0.63600000000000001</v>
      </c>
      <c r="I134" s="230"/>
      <c r="J134" s="226"/>
      <c r="K134" s="226"/>
      <c r="L134" s="231"/>
      <c r="M134" s="232"/>
      <c r="N134" s="233"/>
      <c r="O134" s="233"/>
      <c r="P134" s="233"/>
      <c r="Q134" s="233"/>
      <c r="R134" s="233"/>
      <c r="S134" s="233"/>
      <c r="T134" s="234"/>
      <c r="AT134" s="235" t="s">
        <v>168</v>
      </c>
      <c r="AU134" s="235" t="s">
        <v>84</v>
      </c>
      <c r="AV134" s="13" t="s">
        <v>86</v>
      </c>
      <c r="AW134" s="13" t="s">
        <v>34</v>
      </c>
      <c r="AX134" s="13" t="s">
        <v>84</v>
      </c>
      <c r="AY134" s="235" t="s">
        <v>154</v>
      </c>
    </row>
    <row r="135" spans="1:65" s="2" customFormat="1" ht="21.75" customHeight="1">
      <c r="A135" s="33"/>
      <c r="B135" s="34"/>
      <c r="C135" s="207" t="s">
        <v>155</v>
      </c>
      <c r="D135" s="207" t="s">
        <v>157</v>
      </c>
      <c r="E135" s="208" t="s">
        <v>1461</v>
      </c>
      <c r="F135" s="209" t="s">
        <v>1462</v>
      </c>
      <c r="G135" s="210" t="s">
        <v>256</v>
      </c>
      <c r="H135" s="211">
        <v>0.63600000000000001</v>
      </c>
      <c r="I135" s="212"/>
      <c r="J135" s="213">
        <f>ROUND(I135*H135,2)</f>
        <v>0</v>
      </c>
      <c r="K135" s="209" t="s">
        <v>161</v>
      </c>
      <c r="L135" s="38"/>
      <c r="M135" s="214" t="s">
        <v>1</v>
      </c>
      <c r="N135" s="215" t="s">
        <v>42</v>
      </c>
      <c r="O135" s="70"/>
      <c r="P135" s="216">
        <f>O135*H135</f>
        <v>0</v>
      </c>
      <c r="Q135" s="216">
        <v>0</v>
      </c>
      <c r="R135" s="216">
        <f>Q135*H135</f>
        <v>0</v>
      </c>
      <c r="S135" s="216">
        <v>0</v>
      </c>
      <c r="T135" s="217">
        <f>S135*H135</f>
        <v>0</v>
      </c>
      <c r="U135" s="33"/>
      <c r="V135" s="33"/>
      <c r="W135" s="33"/>
      <c r="X135" s="33"/>
      <c r="Y135" s="33"/>
      <c r="Z135" s="33"/>
      <c r="AA135" s="33"/>
      <c r="AB135" s="33"/>
      <c r="AC135" s="33"/>
      <c r="AD135" s="33"/>
      <c r="AE135" s="33"/>
      <c r="AR135" s="218" t="s">
        <v>162</v>
      </c>
      <c r="AT135" s="218" t="s">
        <v>157</v>
      </c>
      <c r="AU135" s="218" t="s">
        <v>84</v>
      </c>
      <c r="AY135" s="16" t="s">
        <v>154</v>
      </c>
      <c r="BE135" s="219">
        <f>IF(N135="základní",J135,0)</f>
        <v>0</v>
      </c>
      <c r="BF135" s="219">
        <f>IF(N135="snížená",J135,0)</f>
        <v>0</v>
      </c>
      <c r="BG135" s="219">
        <f>IF(N135="zákl. přenesená",J135,0)</f>
        <v>0</v>
      </c>
      <c r="BH135" s="219">
        <f>IF(N135="sníž. přenesená",J135,0)</f>
        <v>0</v>
      </c>
      <c r="BI135" s="219">
        <f>IF(N135="nulová",J135,0)</f>
        <v>0</v>
      </c>
      <c r="BJ135" s="16" t="s">
        <v>84</v>
      </c>
      <c r="BK135" s="219">
        <f>ROUND(I135*H135,2)</f>
        <v>0</v>
      </c>
      <c r="BL135" s="16" t="s">
        <v>162</v>
      </c>
      <c r="BM135" s="218" t="s">
        <v>1463</v>
      </c>
    </row>
    <row r="136" spans="1:65" s="2" customFormat="1" ht="11.25">
      <c r="A136" s="33"/>
      <c r="B136" s="34"/>
      <c r="C136" s="35"/>
      <c r="D136" s="220" t="s">
        <v>164</v>
      </c>
      <c r="E136" s="35"/>
      <c r="F136" s="221" t="s">
        <v>1462</v>
      </c>
      <c r="G136" s="35"/>
      <c r="H136" s="35"/>
      <c r="I136" s="121"/>
      <c r="J136" s="35"/>
      <c r="K136" s="35"/>
      <c r="L136" s="38"/>
      <c r="M136" s="222"/>
      <c r="N136" s="223"/>
      <c r="O136" s="70"/>
      <c r="P136" s="70"/>
      <c r="Q136" s="70"/>
      <c r="R136" s="70"/>
      <c r="S136" s="70"/>
      <c r="T136" s="71"/>
      <c r="U136" s="33"/>
      <c r="V136" s="33"/>
      <c r="W136" s="33"/>
      <c r="X136" s="33"/>
      <c r="Y136" s="33"/>
      <c r="Z136" s="33"/>
      <c r="AA136" s="33"/>
      <c r="AB136" s="33"/>
      <c r="AC136" s="33"/>
      <c r="AD136" s="33"/>
      <c r="AE136" s="33"/>
      <c r="AT136" s="16" t="s">
        <v>164</v>
      </c>
      <c r="AU136" s="16" t="s">
        <v>84</v>
      </c>
    </row>
    <row r="137" spans="1:65" s="13" customFormat="1" ht="11.25">
      <c r="B137" s="225"/>
      <c r="C137" s="226"/>
      <c r="D137" s="220" t="s">
        <v>168</v>
      </c>
      <c r="E137" s="227" t="s">
        <v>1</v>
      </c>
      <c r="F137" s="228" t="s">
        <v>1457</v>
      </c>
      <c r="G137" s="226"/>
      <c r="H137" s="229">
        <v>0.63600000000000001</v>
      </c>
      <c r="I137" s="230"/>
      <c r="J137" s="226"/>
      <c r="K137" s="226"/>
      <c r="L137" s="231"/>
      <c r="M137" s="232"/>
      <c r="N137" s="233"/>
      <c r="O137" s="233"/>
      <c r="P137" s="233"/>
      <c r="Q137" s="233"/>
      <c r="R137" s="233"/>
      <c r="S137" s="233"/>
      <c r="T137" s="234"/>
      <c r="AT137" s="235" t="s">
        <v>168</v>
      </c>
      <c r="AU137" s="235" t="s">
        <v>84</v>
      </c>
      <c r="AV137" s="13" t="s">
        <v>86</v>
      </c>
      <c r="AW137" s="13" t="s">
        <v>34</v>
      </c>
      <c r="AX137" s="13" t="s">
        <v>84</v>
      </c>
      <c r="AY137" s="235" t="s">
        <v>154</v>
      </c>
    </row>
    <row r="138" spans="1:65" s="2" customFormat="1" ht="21.75" customHeight="1">
      <c r="A138" s="33"/>
      <c r="B138" s="34"/>
      <c r="C138" s="207" t="s">
        <v>195</v>
      </c>
      <c r="D138" s="207" t="s">
        <v>157</v>
      </c>
      <c r="E138" s="208" t="s">
        <v>1464</v>
      </c>
      <c r="F138" s="209" t="s">
        <v>1465</v>
      </c>
      <c r="G138" s="210" t="s">
        <v>256</v>
      </c>
      <c r="H138" s="211">
        <v>1.6359999999999999</v>
      </c>
      <c r="I138" s="212"/>
      <c r="J138" s="213">
        <f>ROUND(I138*H138,2)</f>
        <v>0</v>
      </c>
      <c r="K138" s="209" t="s">
        <v>161</v>
      </c>
      <c r="L138" s="38"/>
      <c r="M138" s="214" t="s">
        <v>1</v>
      </c>
      <c r="N138" s="215" t="s">
        <v>42</v>
      </c>
      <c r="O138" s="70"/>
      <c r="P138" s="216">
        <f>O138*H138</f>
        <v>0</v>
      </c>
      <c r="Q138" s="216">
        <v>0</v>
      </c>
      <c r="R138" s="216">
        <f>Q138*H138</f>
        <v>0</v>
      </c>
      <c r="S138" s="216">
        <v>0</v>
      </c>
      <c r="T138" s="217">
        <f>S138*H138</f>
        <v>0</v>
      </c>
      <c r="U138" s="33"/>
      <c r="V138" s="33"/>
      <c r="W138" s="33"/>
      <c r="X138" s="33"/>
      <c r="Y138" s="33"/>
      <c r="Z138" s="33"/>
      <c r="AA138" s="33"/>
      <c r="AB138" s="33"/>
      <c r="AC138" s="33"/>
      <c r="AD138" s="33"/>
      <c r="AE138" s="33"/>
      <c r="AR138" s="218" t="s">
        <v>162</v>
      </c>
      <c r="AT138" s="218" t="s">
        <v>157</v>
      </c>
      <c r="AU138" s="218" t="s">
        <v>84</v>
      </c>
      <c r="AY138" s="16" t="s">
        <v>154</v>
      </c>
      <c r="BE138" s="219">
        <f>IF(N138="základní",J138,0)</f>
        <v>0</v>
      </c>
      <c r="BF138" s="219">
        <f>IF(N138="snížená",J138,0)</f>
        <v>0</v>
      </c>
      <c r="BG138" s="219">
        <f>IF(N138="zákl. přenesená",J138,0)</f>
        <v>0</v>
      </c>
      <c r="BH138" s="219">
        <f>IF(N138="sníž. přenesená",J138,0)</f>
        <v>0</v>
      </c>
      <c r="BI138" s="219">
        <f>IF(N138="nulová",J138,0)</f>
        <v>0</v>
      </c>
      <c r="BJ138" s="16" t="s">
        <v>84</v>
      </c>
      <c r="BK138" s="219">
        <f>ROUND(I138*H138,2)</f>
        <v>0</v>
      </c>
      <c r="BL138" s="16" t="s">
        <v>162</v>
      </c>
      <c r="BM138" s="218" t="s">
        <v>1466</v>
      </c>
    </row>
    <row r="139" spans="1:65" s="2" customFormat="1" ht="39">
      <c r="A139" s="33"/>
      <c r="B139" s="34"/>
      <c r="C139" s="35"/>
      <c r="D139" s="220" t="s">
        <v>164</v>
      </c>
      <c r="E139" s="35"/>
      <c r="F139" s="221" t="s">
        <v>1467</v>
      </c>
      <c r="G139" s="35"/>
      <c r="H139" s="35"/>
      <c r="I139" s="121"/>
      <c r="J139" s="35"/>
      <c r="K139" s="35"/>
      <c r="L139" s="38"/>
      <c r="M139" s="222"/>
      <c r="N139" s="223"/>
      <c r="O139" s="70"/>
      <c r="P139" s="70"/>
      <c r="Q139" s="70"/>
      <c r="R139" s="70"/>
      <c r="S139" s="70"/>
      <c r="T139" s="71"/>
      <c r="U139" s="33"/>
      <c r="V139" s="33"/>
      <c r="W139" s="33"/>
      <c r="X139" s="33"/>
      <c r="Y139" s="33"/>
      <c r="Z139" s="33"/>
      <c r="AA139" s="33"/>
      <c r="AB139" s="33"/>
      <c r="AC139" s="33"/>
      <c r="AD139" s="33"/>
      <c r="AE139" s="33"/>
      <c r="AT139" s="16" t="s">
        <v>164</v>
      </c>
      <c r="AU139" s="16" t="s">
        <v>84</v>
      </c>
    </row>
    <row r="140" spans="1:65" s="13" customFormat="1" ht="11.25">
      <c r="B140" s="225"/>
      <c r="C140" s="226"/>
      <c r="D140" s="220" t="s">
        <v>168</v>
      </c>
      <c r="E140" s="227" t="s">
        <v>1</v>
      </c>
      <c r="F140" s="228" t="s">
        <v>1468</v>
      </c>
      <c r="G140" s="226"/>
      <c r="H140" s="229">
        <v>1.6359999999999999</v>
      </c>
      <c r="I140" s="230"/>
      <c r="J140" s="226"/>
      <c r="K140" s="226"/>
      <c r="L140" s="231"/>
      <c r="M140" s="232"/>
      <c r="N140" s="233"/>
      <c r="O140" s="233"/>
      <c r="P140" s="233"/>
      <c r="Q140" s="233"/>
      <c r="R140" s="233"/>
      <c r="S140" s="233"/>
      <c r="T140" s="234"/>
      <c r="AT140" s="235" t="s">
        <v>168</v>
      </c>
      <c r="AU140" s="235" t="s">
        <v>84</v>
      </c>
      <c r="AV140" s="13" t="s">
        <v>86</v>
      </c>
      <c r="AW140" s="13" t="s">
        <v>34</v>
      </c>
      <c r="AX140" s="13" t="s">
        <v>84</v>
      </c>
      <c r="AY140" s="235" t="s">
        <v>154</v>
      </c>
    </row>
    <row r="141" spans="1:65" s="2" customFormat="1" ht="21.75" customHeight="1">
      <c r="A141" s="33"/>
      <c r="B141" s="34"/>
      <c r="C141" s="207" t="s">
        <v>202</v>
      </c>
      <c r="D141" s="207" t="s">
        <v>157</v>
      </c>
      <c r="E141" s="208" t="s">
        <v>1469</v>
      </c>
      <c r="F141" s="209" t="s">
        <v>1470</v>
      </c>
      <c r="G141" s="210" t="s">
        <v>160</v>
      </c>
      <c r="H141" s="211">
        <v>636</v>
      </c>
      <c r="I141" s="212"/>
      <c r="J141" s="213">
        <f>ROUND(I141*H141,2)</f>
        <v>0</v>
      </c>
      <c r="K141" s="209" t="s">
        <v>161</v>
      </c>
      <c r="L141" s="38"/>
      <c r="M141" s="214" t="s">
        <v>1</v>
      </c>
      <c r="N141" s="215" t="s">
        <v>42</v>
      </c>
      <c r="O141" s="70"/>
      <c r="P141" s="216">
        <f>O141*H141</f>
        <v>0</v>
      </c>
      <c r="Q141" s="216">
        <v>0</v>
      </c>
      <c r="R141" s="216">
        <f>Q141*H141</f>
        <v>0</v>
      </c>
      <c r="S141" s="216">
        <v>0</v>
      </c>
      <c r="T141" s="217">
        <f>S141*H141</f>
        <v>0</v>
      </c>
      <c r="U141" s="33"/>
      <c r="V141" s="33"/>
      <c r="W141" s="33"/>
      <c r="X141" s="33"/>
      <c r="Y141" s="33"/>
      <c r="Z141" s="33"/>
      <c r="AA141" s="33"/>
      <c r="AB141" s="33"/>
      <c r="AC141" s="33"/>
      <c r="AD141" s="33"/>
      <c r="AE141" s="33"/>
      <c r="AR141" s="218" t="s">
        <v>162</v>
      </c>
      <c r="AT141" s="218" t="s">
        <v>157</v>
      </c>
      <c r="AU141" s="218" t="s">
        <v>84</v>
      </c>
      <c r="AY141" s="16" t="s">
        <v>154</v>
      </c>
      <c r="BE141" s="219">
        <f>IF(N141="základní",J141,0)</f>
        <v>0</v>
      </c>
      <c r="BF141" s="219">
        <f>IF(N141="snížená",J141,0)</f>
        <v>0</v>
      </c>
      <c r="BG141" s="219">
        <f>IF(N141="zákl. přenesená",J141,0)</f>
        <v>0</v>
      </c>
      <c r="BH141" s="219">
        <f>IF(N141="sníž. přenesená",J141,0)</f>
        <v>0</v>
      </c>
      <c r="BI141" s="219">
        <f>IF(N141="nulová",J141,0)</f>
        <v>0</v>
      </c>
      <c r="BJ141" s="16" t="s">
        <v>84</v>
      </c>
      <c r="BK141" s="219">
        <f>ROUND(I141*H141,2)</f>
        <v>0</v>
      </c>
      <c r="BL141" s="16" t="s">
        <v>162</v>
      </c>
      <c r="BM141" s="218" t="s">
        <v>1471</v>
      </c>
    </row>
    <row r="142" spans="1:65" s="2" customFormat="1" ht="29.25">
      <c r="A142" s="33"/>
      <c r="B142" s="34"/>
      <c r="C142" s="35"/>
      <c r="D142" s="220" t="s">
        <v>164</v>
      </c>
      <c r="E142" s="35"/>
      <c r="F142" s="221" t="s">
        <v>1472</v>
      </c>
      <c r="G142" s="35"/>
      <c r="H142" s="35"/>
      <c r="I142" s="121"/>
      <c r="J142" s="35"/>
      <c r="K142" s="35"/>
      <c r="L142" s="38"/>
      <c r="M142" s="222"/>
      <c r="N142" s="223"/>
      <c r="O142" s="70"/>
      <c r="P142" s="70"/>
      <c r="Q142" s="70"/>
      <c r="R142" s="70"/>
      <c r="S142" s="70"/>
      <c r="T142" s="71"/>
      <c r="U142" s="33"/>
      <c r="V142" s="33"/>
      <c r="W142" s="33"/>
      <c r="X142" s="33"/>
      <c r="Y142" s="33"/>
      <c r="Z142" s="33"/>
      <c r="AA142" s="33"/>
      <c r="AB142" s="33"/>
      <c r="AC142" s="33"/>
      <c r="AD142" s="33"/>
      <c r="AE142" s="33"/>
      <c r="AT142" s="16" t="s">
        <v>164</v>
      </c>
      <c r="AU142" s="16" t="s">
        <v>84</v>
      </c>
    </row>
    <row r="143" spans="1:65" s="13" customFormat="1" ht="11.25">
      <c r="B143" s="225"/>
      <c r="C143" s="226"/>
      <c r="D143" s="220" t="s">
        <v>168</v>
      </c>
      <c r="E143" s="227" t="s">
        <v>1</v>
      </c>
      <c r="F143" s="228" t="s">
        <v>1473</v>
      </c>
      <c r="G143" s="226"/>
      <c r="H143" s="229">
        <v>636</v>
      </c>
      <c r="I143" s="230"/>
      <c r="J143" s="226"/>
      <c r="K143" s="226"/>
      <c r="L143" s="231"/>
      <c r="M143" s="257"/>
      <c r="N143" s="258"/>
      <c r="O143" s="258"/>
      <c r="P143" s="258"/>
      <c r="Q143" s="258"/>
      <c r="R143" s="258"/>
      <c r="S143" s="258"/>
      <c r="T143" s="259"/>
      <c r="AT143" s="235" t="s">
        <v>168</v>
      </c>
      <c r="AU143" s="235" t="s">
        <v>84</v>
      </c>
      <c r="AV143" s="13" t="s">
        <v>86</v>
      </c>
      <c r="AW143" s="13" t="s">
        <v>34</v>
      </c>
      <c r="AX143" s="13" t="s">
        <v>84</v>
      </c>
      <c r="AY143" s="235" t="s">
        <v>154</v>
      </c>
    </row>
    <row r="144" spans="1:65" s="2" customFormat="1" ht="6.95" customHeight="1">
      <c r="A144" s="33"/>
      <c r="B144" s="53"/>
      <c r="C144" s="54"/>
      <c r="D144" s="54"/>
      <c r="E144" s="54"/>
      <c r="F144" s="54"/>
      <c r="G144" s="54"/>
      <c r="H144" s="54"/>
      <c r="I144" s="157"/>
      <c r="J144" s="54"/>
      <c r="K144" s="54"/>
      <c r="L144" s="38"/>
      <c r="M144" s="33"/>
      <c r="O144" s="33"/>
      <c r="P144" s="33"/>
      <c r="Q144" s="33"/>
      <c r="R144" s="33"/>
      <c r="S144" s="33"/>
      <c r="T144" s="33"/>
      <c r="U144" s="33"/>
      <c r="V144" s="33"/>
      <c r="W144" s="33"/>
      <c r="X144" s="33"/>
      <c r="Y144" s="33"/>
      <c r="Z144" s="33"/>
      <c r="AA144" s="33"/>
      <c r="AB144" s="33"/>
      <c r="AC144" s="33"/>
      <c r="AD144" s="33"/>
      <c r="AE144" s="33"/>
    </row>
  </sheetData>
  <sheetProtection algorithmName="SHA-512" hashValue="9HstAR0jcpjfCoBkkuK4YEC+QYi36S2HNDYQREOxxgOg49T/oG8soQ+BnIrVYf5KPUezwgJC9Bzx8hOpgQDe1A==" saltValue="Joxboe5xJScwv6uspYCVVlkiqxGZIPVXV6lNYnEM1ildJ6N4kpBsudq17lKYzHXaY+J1unw2iedVg0cu8ND9cw==" spinCount="100000" sheet="1" objects="1" scenarios="1" formatColumns="0" formatRows="0" autoFilter="0"/>
  <autoFilter ref="C120:K143"/>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7"/>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92"/>
      <c r="M2" s="292"/>
      <c r="N2" s="292"/>
      <c r="O2" s="292"/>
      <c r="P2" s="292"/>
      <c r="Q2" s="292"/>
      <c r="R2" s="292"/>
      <c r="S2" s="292"/>
      <c r="T2" s="292"/>
      <c r="U2" s="292"/>
      <c r="V2" s="292"/>
      <c r="AT2" s="16" t="s">
        <v>125</v>
      </c>
    </row>
    <row r="3" spans="1:46" s="1" customFormat="1" ht="6.95" customHeight="1">
      <c r="B3" s="115"/>
      <c r="C3" s="116"/>
      <c r="D3" s="116"/>
      <c r="E3" s="116"/>
      <c r="F3" s="116"/>
      <c r="G3" s="116"/>
      <c r="H3" s="116"/>
      <c r="I3" s="117"/>
      <c r="J3" s="116"/>
      <c r="K3" s="116"/>
      <c r="L3" s="19"/>
      <c r="AT3" s="16" t="s">
        <v>86</v>
      </c>
    </row>
    <row r="4" spans="1:46" s="1" customFormat="1" ht="24.95" customHeight="1">
      <c r="B4" s="19"/>
      <c r="D4" s="118" t="s">
        <v>126</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0" t="str">
        <f>'Rekapitulace stavby'!K6</f>
        <v>Oprava kolejí a výhybek v žst. Hradec nad Moravicí</v>
      </c>
      <c r="F7" s="311"/>
      <c r="G7" s="311"/>
      <c r="H7" s="311"/>
      <c r="I7" s="114"/>
      <c r="L7" s="19"/>
    </row>
    <row r="8" spans="1:46" s="1" customFormat="1" ht="12" customHeight="1">
      <c r="B8" s="19"/>
      <c r="D8" s="120" t="s">
        <v>127</v>
      </c>
      <c r="I8" s="114"/>
      <c r="L8" s="19"/>
    </row>
    <row r="9" spans="1:46" s="2" customFormat="1" ht="23.25" customHeight="1">
      <c r="A9" s="33"/>
      <c r="B9" s="38"/>
      <c r="C9" s="33"/>
      <c r="D9" s="33"/>
      <c r="E9" s="310" t="s">
        <v>1439</v>
      </c>
      <c r="F9" s="312"/>
      <c r="G9" s="312"/>
      <c r="H9" s="312"/>
      <c r="I9" s="121"/>
      <c r="J9" s="33"/>
      <c r="K9" s="33"/>
      <c r="L9" s="50"/>
      <c r="S9" s="33"/>
      <c r="T9" s="33"/>
      <c r="U9" s="33"/>
      <c r="V9" s="33"/>
      <c r="W9" s="33"/>
      <c r="X9" s="33"/>
      <c r="Y9" s="33"/>
      <c r="Z9" s="33"/>
      <c r="AA9" s="33"/>
      <c r="AB9" s="33"/>
      <c r="AC9" s="33"/>
      <c r="AD9" s="33"/>
      <c r="AE9" s="33"/>
    </row>
    <row r="10" spans="1:46" s="2" customFormat="1" ht="12" customHeight="1">
      <c r="A10" s="33"/>
      <c r="B10" s="38"/>
      <c r="C10" s="33"/>
      <c r="D10" s="120" t="s">
        <v>129</v>
      </c>
      <c r="E10" s="33"/>
      <c r="F10" s="33"/>
      <c r="G10" s="33"/>
      <c r="H10" s="33"/>
      <c r="I10" s="121"/>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3" t="s">
        <v>1474</v>
      </c>
      <c r="F11" s="312"/>
      <c r="G11" s="312"/>
      <c r="H11" s="312"/>
      <c r="I11" s="121"/>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21"/>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20" t="s">
        <v>18</v>
      </c>
      <c r="E13" s="33"/>
      <c r="F13" s="109" t="s">
        <v>107</v>
      </c>
      <c r="G13" s="33"/>
      <c r="H13" s="33"/>
      <c r="I13" s="122"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20</v>
      </c>
      <c r="E14" s="33"/>
      <c r="F14" s="109" t="s">
        <v>21</v>
      </c>
      <c r="G14" s="33"/>
      <c r="H14" s="33"/>
      <c r="I14" s="122" t="s">
        <v>22</v>
      </c>
      <c r="J14" s="123" t="str">
        <f>'Rekapitulace stavby'!AN8</f>
        <v>12. 6. 2020</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21"/>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20" t="s">
        <v>24</v>
      </c>
      <c r="E16" s="33"/>
      <c r="F16" s="33"/>
      <c r="G16" s="33"/>
      <c r="H16" s="33"/>
      <c r="I16" s="122"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22" t="s">
        <v>28</v>
      </c>
      <c r="J17" s="109" t="s">
        <v>29</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21"/>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20" t="s">
        <v>30</v>
      </c>
      <c r="E19" s="33"/>
      <c r="F19" s="33"/>
      <c r="G19" s="33"/>
      <c r="H19" s="33"/>
      <c r="I19" s="122"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4" t="str">
        <f>'Rekapitulace stavby'!E14</f>
        <v>Vyplň údaj</v>
      </c>
      <c r="F20" s="315"/>
      <c r="G20" s="315"/>
      <c r="H20" s="315"/>
      <c r="I20" s="122"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21"/>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20" t="s">
        <v>32</v>
      </c>
      <c r="E22" s="33"/>
      <c r="F22" s="33"/>
      <c r="G22" s="33"/>
      <c r="H22" s="33"/>
      <c r="I22" s="122" t="s">
        <v>25</v>
      </c>
      <c r="J22" s="109" t="s">
        <v>1</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
        <v>1150</v>
      </c>
      <c r="F23" s="33"/>
      <c r="G23" s="33"/>
      <c r="H23" s="33"/>
      <c r="I23" s="122" t="s">
        <v>28</v>
      </c>
      <c r="J23" s="109" t="s">
        <v>1</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21"/>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20" t="s">
        <v>35</v>
      </c>
      <c r="E25" s="33"/>
      <c r="F25" s="33"/>
      <c r="G25" s="33"/>
      <c r="H25" s="33"/>
      <c r="I25" s="122" t="s">
        <v>25</v>
      </c>
      <c r="J25" s="109" t="s">
        <v>1</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
        <v>1150</v>
      </c>
      <c r="F26" s="33"/>
      <c r="G26" s="33"/>
      <c r="H26" s="33"/>
      <c r="I26" s="122" t="s">
        <v>28</v>
      </c>
      <c r="J26" s="109" t="s">
        <v>1</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21"/>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20" t="s">
        <v>36</v>
      </c>
      <c r="E28" s="33"/>
      <c r="F28" s="33"/>
      <c r="G28" s="33"/>
      <c r="H28" s="33"/>
      <c r="I28" s="121"/>
      <c r="J28" s="33"/>
      <c r="K28" s="33"/>
      <c r="L28" s="50"/>
      <c r="S28" s="33"/>
      <c r="T28" s="33"/>
      <c r="U28" s="33"/>
      <c r="V28" s="33"/>
      <c r="W28" s="33"/>
      <c r="X28" s="33"/>
      <c r="Y28" s="33"/>
      <c r="Z28" s="33"/>
      <c r="AA28" s="33"/>
      <c r="AB28" s="33"/>
      <c r="AC28" s="33"/>
      <c r="AD28" s="33"/>
      <c r="AE28" s="33"/>
    </row>
    <row r="29" spans="1:31" s="8" customFormat="1" ht="16.5" customHeight="1">
      <c r="A29" s="124"/>
      <c r="B29" s="125"/>
      <c r="C29" s="124"/>
      <c r="D29" s="124"/>
      <c r="E29" s="316" t="s">
        <v>1</v>
      </c>
      <c r="F29" s="316"/>
      <c r="G29" s="316"/>
      <c r="H29" s="316"/>
      <c r="I29" s="126"/>
      <c r="J29" s="124"/>
      <c r="K29" s="124"/>
      <c r="L29" s="127"/>
      <c r="S29" s="124"/>
      <c r="T29" s="124"/>
      <c r="U29" s="124"/>
      <c r="V29" s="124"/>
      <c r="W29" s="124"/>
      <c r="X29" s="124"/>
      <c r="Y29" s="124"/>
      <c r="Z29" s="124"/>
      <c r="AA29" s="124"/>
      <c r="AB29" s="124"/>
      <c r="AC29" s="124"/>
      <c r="AD29" s="124"/>
      <c r="AE29" s="124"/>
    </row>
    <row r="30" spans="1:31" s="2" customFormat="1" ht="6.95" customHeight="1">
      <c r="A30" s="33"/>
      <c r="B30" s="38"/>
      <c r="C30" s="33"/>
      <c r="D30" s="33"/>
      <c r="E30" s="33"/>
      <c r="F30" s="33"/>
      <c r="G30" s="33"/>
      <c r="H30" s="33"/>
      <c r="I30" s="121"/>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25.35" customHeight="1">
      <c r="A32" s="33"/>
      <c r="B32" s="38"/>
      <c r="C32" s="33"/>
      <c r="D32" s="130" t="s">
        <v>37</v>
      </c>
      <c r="E32" s="33"/>
      <c r="F32" s="33"/>
      <c r="G32" s="33"/>
      <c r="H32" s="33"/>
      <c r="I32" s="121"/>
      <c r="J32" s="131">
        <f>ROUND(J124,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32" t="s">
        <v>39</v>
      </c>
      <c r="G34" s="33"/>
      <c r="H34" s="33"/>
      <c r="I34" s="133" t="s">
        <v>38</v>
      </c>
      <c r="J34" s="132" t="s">
        <v>40</v>
      </c>
      <c r="K34" s="33"/>
      <c r="L34" s="50"/>
      <c r="S34" s="33"/>
      <c r="T34" s="33"/>
      <c r="U34" s="33"/>
      <c r="V34" s="33"/>
      <c r="W34" s="33"/>
      <c r="X34" s="33"/>
      <c r="Y34" s="33"/>
      <c r="Z34" s="33"/>
      <c r="AA34" s="33"/>
      <c r="AB34" s="33"/>
      <c r="AC34" s="33"/>
      <c r="AD34" s="33"/>
      <c r="AE34" s="33"/>
    </row>
    <row r="35" spans="1:31" s="2" customFormat="1" ht="14.45" customHeight="1">
      <c r="A35" s="33"/>
      <c r="B35" s="38"/>
      <c r="C35" s="33"/>
      <c r="D35" s="134" t="s">
        <v>41</v>
      </c>
      <c r="E35" s="120" t="s">
        <v>42</v>
      </c>
      <c r="F35" s="135">
        <f>ROUND((SUM(BE124:BE146)),  2)</f>
        <v>0</v>
      </c>
      <c r="G35" s="33"/>
      <c r="H35" s="33"/>
      <c r="I35" s="136">
        <v>0.21</v>
      </c>
      <c r="J35" s="135">
        <f>ROUND(((SUM(BE124:BE146))*I35),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20" t="s">
        <v>43</v>
      </c>
      <c r="F36" s="135">
        <f>ROUND((SUM(BF124:BF146)),  2)</f>
        <v>0</v>
      </c>
      <c r="G36" s="33"/>
      <c r="H36" s="33"/>
      <c r="I36" s="136">
        <v>0.15</v>
      </c>
      <c r="J36" s="135">
        <f>ROUND(((SUM(BF124:BF146))*I36),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44</v>
      </c>
      <c r="F37" s="135">
        <f>ROUND((SUM(BG124:BG146)),  2)</f>
        <v>0</v>
      </c>
      <c r="G37" s="33"/>
      <c r="H37" s="33"/>
      <c r="I37" s="136">
        <v>0.21</v>
      </c>
      <c r="J37" s="135">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20" t="s">
        <v>45</v>
      </c>
      <c r="F38" s="135">
        <f>ROUND((SUM(BH124:BH146)),  2)</f>
        <v>0</v>
      </c>
      <c r="G38" s="33"/>
      <c r="H38" s="33"/>
      <c r="I38" s="136">
        <v>0.15</v>
      </c>
      <c r="J38" s="135">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46</v>
      </c>
      <c r="F39" s="135">
        <f>ROUND((SUM(BI124:BI146)),  2)</f>
        <v>0</v>
      </c>
      <c r="G39" s="33"/>
      <c r="H39" s="33"/>
      <c r="I39" s="136">
        <v>0</v>
      </c>
      <c r="J39" s="135">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2" customFormat="1" ht="25.35" customHeight="1">
      <c r="A41" s="33"/>
      <c r="B41" s="38"/>
      <c r="C41" s="137"/>
      <c r="D41" s="138" t="s">
        <v>47</v>
      </c>
      <c r="E41" s="139"/>
      <c r="F41" s="139"/>
      <c r="G41" s="140" t="s">
        <v>48</v>
      </c>
      <c r="H41" s="141" t="s">
        <v>49</v>
      </c>
      <c r="I41" s="142"/>
      <c r="J41" s="143">
        <f>SUM(J32:J39)</f>
        <v>0</v>
      </c>
      <c r="K41" s="144"/>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131</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7" t="str">
        <f>E7</f>
        <v>Oprava kolejí a výhybek v žst. Hradec nad Moravicí</v>
      </c>
      <c r="F85" s="318"/>
      <c r="G85" s="318"/>
      <c r="H85" s="318"/>
      <c r="I85" s="121"/>
      <c r="J85" s="35"/>
      <c r="K85" s="35"/>
      <c r="L85" s="50"/>
      <c r="S85" s="33"/>
      <c r="T85" s="33"/>
      <c r="U85" s="33"/>
      <c r="V85" s="33"/>
      <c r="W85" s="33"/>
      <c r="X85" s="33"/>
      <c r="Y85" s="33"/>
      <c r="Z85" s="33"/>
      <c r="AA85" s="33"/>
      <c r="AB85" s="33"/>
      <c r="AC85" s="33"/>
      <c r="AD85" s="33"/>
      <c r="AE85" s="33"/>
    </row>
    <row r="86" spans="1:31" s="1" customFormat="1" ht="12" customHeight="1">
      <c r="B86" s="20"/>
      <c r="C86" s="28" t="s">
        <v>127</v>
      </c>
      <c r="D86" s="21"/>
      <c r="E86" s="21"/>
      <c r="F86" s="21"/>
      <c r="G86" s="21"/>
      <c r="H86" s="21"/>
      <c r="I86" s="114"/>
      <c r="J86" s="21"/>
      <c r="K86" s="21"/>
      <c r="L86" s="19"/>
    </row>
    <row r="87" spans="1:31" s="2" customFormat="1" ht="23.25" customHeight="1">
      <c r="A87" s="33"/>
      <c r="B87" s="34"/>
      <c r="C87" s="35"/>
      <c r="D87" s="35"/>
      <c r="E87" s="317" t="s">
        <v>1439</v>
      </c>
      <c r="F87" s="319"/>
      <c r="G87" s="319"/>
      <c r="H87" s="319"/>
      <c r="I87" s="121"/>
      <c r="J87" s="35"/>
      <c r="K87" s="35"/>
      <c r="L87" s="50"/>
      <c r="S87" s="33"/>
      <c r="T87" s="33"/>
      <c r="U87" s="33"/>
      <c r="V87" s="33"/>
      <c r="W87" s="33"/>
      <c r="X87" s="33"/>
      <c r="Y87" s="33"/>
      <c r="Z87" s="33"/>
      <c r="AA87" s="33"/>
      <c r="AB87" s="33"/>
      <c r="AC87" s="33"/>
      <c r="AD87" s="33"/>
      <c r="AE87" s="33"/>
    </row>
    <row r="88" spans="1:31" s="2" customFormat="1" ht="12" customHeight="1">
      <c r="A88" s="33"/>
      <c r="B88" s="34"/>
      <c r="C88" s="28" t="s">
        <v>129</v>
      </c>
      <c r="D88" s="35"/>
      <c r="E88" s="35"/>
      <c r="F88" s="35"/>
      <c r="G88" s="35"/>
      <c r="H88" s="35"/>
      <c r="I88" s="121"/>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70" t="str">
        <f>E11</f>
        <v>SO 02 SEE - Vedlejší a ostatní náklady - SEE</v>
      </c>
      <c r="F89" s="319"/>
      <c r="G89" s="319"/>
      <c r="H89" s="319"/>
      <c r="I89" s="121"/>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Opava</v>
      </c>
      <c r="G91" s="35"/>
      <c r="H91" s="35"/>
      <c r="I91" s="122" t="s">
        <v>22</v>
      </c>
      <c r="J91" s="65" t="str">
        <f>IF(J14="","",J14)</f>
        <v>12. 6. 2020</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5.2" customHeight="1">
      <c r="A93" s="33"/>
      <c r="B93" s="34"/>
      <c r="C93" s="28" t="s">
        <v>24</v>
      </c>
      <c r="D93" s="35"/>
      <c r="E93" s="35"/>
      <c r="F93" s="26" t="str">
        <f>E17</f>
        <v>Správa železnic, státní organizace, OŘ Ostrava</v>
      </c>
      <c r="G93" s="35"/>
      <c r="H93" s="35"/>
      <c r="I93" s="122" t="s">
        <v>32</v>
      </c>
      <c r="J93" s="31" t="str">
        <f>E23</f>
        <v>Ing. Jiří Svoboda</v>
      </c>
      <c r="K93" s="35"/>
      <c r="L93" s="50"/>
      <c r="S93" s="33"/>
      <c r="T93" s="33"/>
      <c r="U93" s="33"/>
      <c r="V93" s="33"/>
      <c r="W93" s="33"/>
      <c r="X93" s="33"/>
      <c r="Y93" s="33"/>
      <c r="Z93" s="33"/>
      <c r="AA93" s="33"/>
      <c r="AB93" s="33"/>
      <c r="AC93" s="33"/>
      <c r="AD93" s="33"/>
      <c r="AE93" s="33"/>
    </row>
    <row r="94" spans="1:31" s="2" customFormat="1" ht="15.2" customHeight="1">
      <c r="A94" s="33"/>
      <c r="B94" s="34"/>
      <c r="C94" s="28" t="s">
        <v>30</v>
      </c>
      <c r="D94" s="35"/>
      <c r="E94" s="35"/>
      <c r="F94" s="26" t="str">
        <f>IF(E20="","",E20)</f>
        <v>Vyplň údaj</v>
      </c>
      <c r="G94" s="35"/>
      <c r="H94" s="35"/>
      <c r="I94" s="122" t="s">
        <v>35</v>
      </c>
      <c r="J94" s="31" t="str">
        <f>E26</f>
        <v>Ing. Jiří Svoboda</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31" s="2" customFormat="1" ht="29.25" customHeight="1">
      <c r="A96" s="33"/>
      <c r="B96" s="34"/>
      <c r="C96" s="161" t="s">
        <v>132</v>
      </c>
      <c r="D96" s="162"/>
      <c r="E96" s="162"/>
      <c r="F96" s="162"/>
      <c r="G96" s="162"/>
      <c r="H96" s="162"/>
      <c r="I96" s="163"/>
      <c r="J96" s="164" t="s">
        <v>133</v>
      </c>
      <c r="K96" s="162"/>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2.9" customHeight="1">
      <c r="A98" s="33"/>
      <c r="B98" s="34"/>
      <c r="C98" s="165" t="s">
        <v>134</v>
      </c>
      <c r="D98" s="35"/>
      <c r="E98" s="35"/>
      <c r="F98" s="35"/>
      <c r="G98" s="35"/>
      <c r="H98" s="35"/>
      <c r="I98" s="121"/>
      <c r="J98" s="83">
        <f>J124</f>
        <v>0</v>
      </c>
      <c r="K98" s="35"/>
      <c r="L98" s="50"/>
      <c r="S98" s="33"/>
      <c r="T98" s="33"/>
      <c r="U98" s="33"/>
      <c r="V98" s="33"/>
      <c r="W98" s="33"/>
      <c r="X98" s="33"/>
      <c r="Y98" s="33"/>
      <c r="Z98" s="33"/>
      <c r="AA98" s="33"/>
      <c r="AB98" s="33"/>
      <c r="AC98" s="33"/>
      <c r="AD98" s="33"/>
      <c r="AE98" s="33"/>
      <c r="AU98" s="16" t="s">
        <v>135</v>
      </c>
    </row>
    <row r="99" spans="1:47" s="9" customFormat="1" ht="24.95" customHeight="1">
      <c r="B99" s="166"/>
      <c r="C99" s="167"/>
      <c r="D99" s="168" t="s">
        <v>1475</v>
      </c>
      <c r="E99" s="169"/>
      <c r="F99" s="169"/>
      <c r="G99" s="169"/>
      <c r="H99" s="169"/>
      <c r="I99" s="170"/>
      <c r="J99" s="171">
        <f>J125</f>
        <v>0</v>
      </c>
      <c r="K99" s="167"/>
      <c r="L99" s="172"/>
    </row>
    <row r="100" spans="1:47" s="10" customFormat="1" ht="19.899999999999999" customHeight="1">
      <c r="B100" s="173"/>
      <c r="C100" s="103"/>
      <c r="D100" s="174" t="s">
        <v>1476</v>
      </c>
      <c r="E100" s="175"/>
      <c r="F100" s="175"/>
      <c r="G100" s="175"/>
      <c r="H100" s="175"/>
      <c r="I100" s="176"/>
      <c r="J100" s="177">
        <f>J132</f>
        <v>0</v>
      </c>
      <c r="K100" s="103"/>
      <c r="L100" s="178"/>
    </row>
    <row r="101" spans="1:47" s="10" customFormat="1" ht="19.899999999999999" customHeight="1">
      <c r="B101" s="173"/>
      <c r="C101" s="103"/>
      <c r="D101" s="174" t="s">
        <v>1477</v>
      </c>
      <c r="E101" s="175"/>
      <c r="F101" s="175"/>
      <c r="G101" s="175"/>
      <c r="H101" s="175"/>
      <c r="I101" s="176"/>
      <c r="J101" s="177">
        <f>J141</f>
        <v>0</v>
      </c>
      <c r="K101" s="103"/>
      <c r="L101" s="178"/>
    </row>
    <row r="102" spans="1:47" s="10" customFormat="1" ht="19.899999999999999" customHeight="1">
      <c r="B102" s="173"/>
      <c r="C102" s="103"/>
      <c r="D102" s="174" t="s">
        <v>1478</v>
      </c>
      <c r="E102" s="175"/>
      <c r="F102" s="175"/>
      <c r="G102" s="175"/>
      <c r="H102" s="175"/>
      <c r="I102" s="176"/>
      <c r="J102" s="177">
        <f>J144</f>
        <v>0</v>
      </c>
      <c r="K102" s="103"/>
      <c r="L102" s="178"/>
    </row>
    <row r="103" spans="1:47" s="2" customFormat="1" ht="21.75" customHeight="1">
      <c r="A103" s="33"/>
      <c r="B103" s="34"/>
      <c r="C103" s="35"/>
      <c r="D103" s="35"/>
      <c r="E103" s="35"/>
      <c r="F103" s="35"/>
      <c r="G103" s="35"/>
      <c r="H103" s="35"/>
      <c r="I103" s="121"/>
      <c r="J103" s="35"/>
      <c r="K103" s="35"/>
      <c r="L103" s="50"/>
      <c r="S103" s="33"/>
      <c r="T103" s="33"/>
      <c r="U103" s="33"/>
      <c r="V103" s="33"/>
      <c r="W103" s="33"/>
      <c r="X103" s="33"/>
      <c r="Y103" s="33"/>
      <c r="Z103" s="33"/>
      <c r="AA103" s="33"/>
      <c r="AB103" s="33"/>
      <c r="AC103" s="33"/>
      <c r="AD103" s="33"/>
      <c r="AE103" s="33"/>
    </row>
    <row r="104" spans="1:47" s="2" customFormat="1" ht="6.95" customHeight="1">
      <c r="A104" s="33"/>
      <c r="B104" s="53"/>
      <c r="C104" s="54"/>
      <c r="D104" s="54"/>
      <c r="E104" s="54"/>
      <c r="F104" s="54"/>
      <c r="G104" s="54"/>
      <c r="H104" s="54"/>
      <c r="I104" s="157"/>
      <c r="J104" s="54"/>
      <c r="K104" s="54"/>
      <c r="L104" s="50"/>
      <c r="S104" s="33"/>
      <c r="T104" s="33"/>
      <c r="U104" s="33"/>
      <c r="V104" s="33"/>
      <c r="W104" s="33"/>
      <c r="X104" s="33"/>
      <c r="Y104" s="33"/>
      <c r="Z104" s="33"/>
      <c r="AA104" s="33"/>
      <c r="AB104" s="33"/>
      <c r="AC104" s="33"/>
      <c r="AD104" s="33"/>
      <c r="AE104" s="33"/>
    </row>
    <row r="108" spans="1:47" s="2" customFormat="1" ht="6.95" customHeight="1">
      <c r="A108" s="33"/>
      <c r="B108" s="55"/>
      <c r="C108" s="56"/>
      <c r="D108" s="56"/>
      <c r="E108" s="56"/>
      <c r="F108" s="56"/>
      <c r="G108" s="56"/>
      <c r="H108" s="56"/>
      <c r="I108" s="160"/>
      <c r="J108" s="56"/>
      <c r="K108" s="56"/>
      <c r="L108" s="50"/>
      <c r="S108" s="33"/>
      <c r="T108" s="33"/>
      <c r="U108" s="33"/>
      <c r="V108" s="33"/>
      <c r="W108" s="33"/>
      <c r="X108" s="33"/>
      <c r="Y108" s="33"/>
      <c r="Z108" s="33"/>
      <c r="AA108" s="33"/>
      <c r="AB108" s="33"/>
      <c r="AC108" s="33"/>
      <c r="AD108" s="33"/>
      <c r="AE108" s="33"/>
    </row>
    <row r="109" spans="1:47" s="2" customFormat="1" ht="24.95" customHeight="1">
      <c r="A109" s="33"/>
      <c r="B109" s="34"/>
      <c r="C109" s="22" t="s">
        <v>139</v>
      </c>
      <c r="D109" s="35"/>
      <c r="E109" s="35"/>
      <c r="F109" s="35"/>
      <c r="G109" s="35"/>
      <c r="H109" s="35"/>
      <c r="I109" s="121"/>
      <c r="J109" s="35"/>
      <c r="K109" s="35"/>
      <c r="L109" s="50"/>
      <c r="S109" s="33"/>
      <c r="T109" s="33"/>
      <c r="U109" s="33"/>
      <c r="V109" s="33"/>
      <c r="W109" s="33"/>
      <c r="X109" s="33"/>
      <c r="Y109" s="33"/>
      <c r="Z109" s="33"/>
      <c r="AA109" s="33"/>
      <c r="AB109" s="33"/>
      <c r="AC109" s="33"/>
      <c r="AD109" s="33"/>
      <c r="AE109" s="33"/>
    </row>
    <row r="110" spans="1:47" s="2" customFormat="1" ht="6.95" customHeight="1">
      <c r="A110" s="33"/>
      <c r="B110" s="34"/>
      <c r="C110" s="35"/>
      <c r="D110" s="35"/>
      <c r="E110" s="35"/>
      <c r="F110" s="35"/>
      <c r="G110" s="35"/>
      <c r="H110" s="35"/>
      <c r="I110" s="121"/>
      <c r="J110" s="35"/>
      <c r="K110" s="35"/>
      <c r="L110" s="50"/>
      <c r="S110" s="33"/>
      <c r="T110" s="33"/>
      <c r="U110" s="33"/>
      <c r="V110" s="33"/>
      <c r="W110" s="33"/>
      <c r="X110" s="33"/>
      <c r="Y110" s="33"/>
      <c r="Z110" s="33"/>
      <c r="AA110" s="33"/>
      <c r="AB110" s="33"/>
      <c r="AC110" s="33"/>
      <c r="AD110" s="33"/>
      <c r="AE110" s="33"/>
    </row>
    <row r="111" spans="1:47" s="2" customFormat="1" ht="12" customHeight="1">
      <c r="A111" s="33"/>
      <c r="B111" s="34"/>
      <c r="C111" s="28" t="s">
        <v>16</v>
      </c>
      <c r="D111" s="35"/>
      <c r="E111" s="35"/>
      <c r="F111" s="35"/>
      <c r="G111" s="35"/>
      <c r="H111" s="35"/>
      <c r="I111" s="121"/>
      <c r="J111" s="35"/>
      <c r="K111" s="35"/>
      <c r="L111" s="50"/>
      <c r="S111" s="33"/>
      <c r="T111" s="33"/>
      <c r="U111" s="33"/>
      <c r="V111" s="33"/>
      <c r="W111" s="33"/>
      <c r="X111" s="33"/>
      <c r="Y111" s="33"/>
      <c r="Z111" s="33"/>
      <c r="AA111" s="33"/>
      <c r="AB111" s="33"/>
      <c r="AC111" s="33"/>
      <c r="AD111" s="33"/>
      <c r="AE111" s="33"/>
    </row>
    <row r="112" spans="1:47" s="2" customFormat="1" ht="16.5" customHeight="1">
      <c r="A112" s="33"/>
      <c r="B112" s="34"/>
      <c r="C112" s="35"/>
      <c r="D112" s="35"/>
      <c r="E112" s="317" t="str">
        <f>E7</f>
        <v>Oprava kolejí a výhybek v žst. Hradec nad Moravicí</v>
      </c>
      <c r="F112" s="318"/>
      <c r="G112" s="318"/>
      <c r="H112" s="318"/>
      <c r="I112" s="121"/>
      <c r="J112" s="35"/>
      <c r="K112" s="35"/>
      <c r="L112" s="50"/>
      <c r="S112" s="33"/>
      <c r="T112" s="33"/>
      <c r="U112" s="33"/>
      <c r="V112" s="33"/>
      <c r="W112" s="33"/>
      <c r="X112" s="33"/>
      <c r="Y112" s="33"/>
      <c r="Z112" s="33"/>
      <c r="AA112" s="33"/>
      <c r="AB112" s="33"/>
      <c r="AC112" s="33"/>
      <c r="AD112" s="33"/>
      <c r="AE112" s="33"/>
    </row>
    <row r="113" spans="1:65" s="1" customFormat="1" ht="12" customHeight="1">
      <c r="B113" s="20"/>
      <c r="C113" s="28" t="s">
        <v>127</v>
      </c>
      <c r="D113" s="21"/>
      <c r="E113" s="21"/>
      <c r="F113" s="21"/>
      <c r="G113" s="21"/>
      <c r="H113" s="21"/>
      <c r="I113" s="114"/>
      <c r="J113" s="21"/>
      <c r="K113" s="21"/>
      <c r="L113" s="19"/>
    </row>
    <row r="114" spans="1:65" s="2" customFormat="1" ht="23.25" customHeight="1">
      <c r="A114" s="33"/>
      <c r="B114" s="34"/>
      <c r="C114" s="35"/>
      <c r="D114" s="35"/>
      <c r="E114" s="317" t="s">
        <v>1439</v>
      </c>
      <c r="F114" s="319"/>
      <c r="G114" s="319"/>
      <c r="H114" s="319"/>
      <c r="I114" s="121"/>
      <c r="J114" s="35"/>
      <c r="K114" s="35"/>
      <c r="L114" s="50"/>
      <c r="S114" s="33"/>
      <c r="T114" s="33"/>
      <c r="U114" s="33"/>
      <c r="V114" s="33"/>
      <c r="W114" s="33"/>
      <c r="X114" s="33"/>
      <c r="Y114" s="33"/>
      <c r="Z114" s="33"/>
      <c r="AA114" s="33"/>
      <c r="AB114" s="33"/>
      <c r="AC114" s="33"/>
      <c r="AD114" s="33"/>
      <c r="AE114" s="33"/>
    </row>
    <row r="115" spans="1:65" s="2" customFormat="1" ht="12" customHeight="1">
      <c r="A115" s="33"/>
      <c r="B115" s="34"/>
      <c r="C115" s="28" t="s">
        <v>129</v>
      </c>
      <c r="D115" s="35"/>
      <c r="E115" s="35"/>
      <c r="F115" s="35"/>
      <c r="G115" s="35"/>
      <c r="H115" s="35"/>
      <c r="I115" s="121"/>
      <c r="J115" s="35"/>
      <c r="K115" s="35"/>
      <c r="L115" s="50"/>
      <c r="S115" s="33"/>
      <c r="T115" s="33"/>
      <c r="U115" s="33"/>
      <c r="V115" s="33"/>
      <c r="W115" s="33"/>
      <c r="X115" s="33"/>
      <c r="Y115" s="33"/>
      <c r="Z115" s="33"/>
      <c r="AA115" s="33"/>
      <c r="AB115" s="33"/>
      <c r="AC115" s="33"/>
      <c r="AD115" s="33"/>
      <c r="AE115" s="33"/>
    </row>
    <row r="116" spans="1:65" s="2" customFormat="1" ht="16.5" customHeight="1">
      <c r="A116" s="33"/>
      <c r="B116" s="34"/>
      <c r="C116" s="35"/>
      <c r="D116" s="35"/>
      <c r="E116" s="270" t="str">
        <f>E11</f>
        <v>SO 02 SEE - Vedlejší a ostatní náklady - SEE</v>
      </c>
      <c r="F116" s="319"/>
      <c r="G116" s="319"/>
      <c r="H116" s="319"/>
      <c r="I116" s="121"/>
      <c r="J116" s="35"/>
      <c r="K116" s="35"/>
      <c r="L116" s="50"/>
      <c r="S116" s="33"/>
      <c r="T116" s="33"/>
      <c r="U116" s="33"/>
      <c r="V116" s="33"/>
      <c r="W116" s="33"/>
      <c r="X116" s="33"/>
      <c r="Y116" s="33"/>
      <c r="Z116" s="33"/>
      <c r="AA116" s="33"/>
      <c r="AB116" s="33"/>
      <c r="AC116" s="33"/>
      <c r="AD116" s="33"/>
      <c r="AE116" s="33"/>
    </row>
    <row r="117" spans="1:65" s="2" customFormat="1" ht="6.95" customHeight="1">
      <c r="A117" s="33"/>
      <c r="B117" s="34"/>
      <c r="C117" s="35"/>
      <c r="D117" s="35"/>
      <c r="E117" s="35"/>
      <c r="F117" s="35"/>
      <c r="G117" s="35"/>
      <c r="H117" s="35"/>
      <c r="I117" s="121"/>
      <c r="J117" s="35"/>
      <c r="K117" s="35"/>
      <c r="L117" s="50"/>
      <c r="S117" s="33"/>
      <c r="T117" s="33"/>
      <c r="U117" s="33"/>
      <c r="V117" s="33"/>
      <c r="W117" s="33"/>
      <c r="X117" s="33"/>
      <c r="Y117" s="33"/>
      <c r="Z117" s="33"/>
      <c r="AA117" s="33"/>
      <c r="AB117" s="33"/>
      <c r="AC117" s="33"/>
      <c r="AD117" s="33"/>
      <c r="AE117" s="33"/>
    </row>
    <row r="118" spans="1:65" s="2" customFormat="1" ht="12" customHeight="1">
      <c r="A118" s="33"/>
      <c r="B118" s="34"/>
      <c r="C118" s="28" t="s">
        <v>20</v>
      </c>
      <c r="D118" s="35"/>
      <c r="E118" s="35"/>
      <c r="F118" s="26" t="str">
        <f>F14</f>
        <v>PS Opava</v>
      </c>
      <c r="G118" s="35"/>
      <c r="H118" s="35"/>
      <c r="I118" s="122" t="s">
        <v>22</v>
      </c>
      <c r="J118" s="65" t="str">
        <f>IF(J14="","",J14)</f>
        <v>12. 6. 2020</v>
      </c>
      <c r="K118" s="35"/>
      <c r="L118" s="50"/>
      <c r="S118" s="33"/>
      <c r="T118" s="33"/>
      <c r="U118" s="33"/>
      <c r="V118" s="33"/>
      <c r="W118" s="33"/>
      <c r="X118" s="33"/>
      <c r="Y118" s="33"/>
      <c r="Z118" s="33"/>
      <c r="AA118" s="33"/>
      <c r="AB118" s="33"/>
      <c r="AC118" s="33"/>
      <c r="AD118" s="33"/>
      <c r="AE118" s="33"/>
    </row>
    <row r="119" spans="1:65" s="2" customFormat="1" ht="6.95" customHeight="1">
      <c r="A119" s="33"/>
      <c r="B119" s="34"/>
      <c r="C119" s="35"/>
      <c r="D119" s="35"/>
      <c r="E119" s="35"/>
      <c r="F119" s="35"/>
      <c r="G119" s="35"/>
      <c r="H119" s="35"/>
      <c r="I119" s="121"/>
      <c r="J119" s="35"/>
      <c r="K119" s="35"/>
      <c r="L119" s="50"/>
      <c r="S119" s="33"/>
      <c r="T119" s="33"/>
      <c r="U119" s="33"/>
      <c r="V119" s="33"/>
      <c r="W119" s="33"/>
      <c r="X119" s="33"/>
      <c r="Y119" s="33"/>
      <c r="Z119" s="33"/>
      <c r="AA119" s="33"/>
      <c r="AB119" s="33"/>
      <c r="AC119" s="33"/>
      <c r="AD119" s="33"/>
      <c r="AE119" s="33"/>
    </row>
    <row r="120" spans="1:65" s="2" customFormat="1" ht="15.2" customHeight="1">
      <c r="A120" s="33"/>
      <c r="B120" s="34"/>
      <c r="C120" s="28" t="s">
        <v>24</v>
      </c>
      <c r="D120" s="35"/>
      <c r="E120" s="35"/>
      <c r="F120" s="26" t="str">
        <f>E17</f>
        <v>Správa železnic, státní organizace, OŘ Ostrava</v>
      </c>
      <c r="G120" s="35"/>
      <c r="H120" s="35"/>
      <c r="I120" s="122" t="s">
        <v>32</v>
      </c>
      <c r="J120" s="31" t="str">
        <f>E23</f>
        <v>Ing. Jiří Svoboda</v>
      </c>
      <c r="K120" s="35"/>
      <c r="L120" s="50"/>
      <c r="S120" s="33"/>
      <c r="T120" s="33"/>
      <c r="U120" s="33"/>
      <c r="V120" s="33"/>
      <c r="W120" s="33"/>
      <c r="X120" s="33"/>
      <c r="Y120" s="33"/>
      <c r="Z120" s="33"/>
      <c r="AA120" s="33"/>
      <c r="AB120" s="33"/>
      <c r="AC120" s="33"/>
      <c r="AD120" s="33"/>
      <c r="AE120" s="33"/>
    </row>
    <row r="121" spans="1:65" s="2" customFormat="1" ht="15.2" customHeight="1">
      <c r="A121" s="33"/>
      <c r="B121" s="34"/>
      <c r="C121" s="28" t="s">
        <v>30</v>
      </c>
      <c r="D121" s="35"/>
      <c r="E121" s="35"/>
      <c r="F121" s="26" t="str">
        <f>IF(E20="","",E20)</f>
        <v>Vyplň údaj</v>
      </c>
      <c r="G121" s="35"/>
      <c r="H121" s="35"/>
      <c r="I121" s="122" t="s">
        <v>35</v>
      </c>
      <c r="J121" s="31" t="str">
        <f>E26</f>
        <v>Ing. Jiří Svoboda</v>
      </c>
      <c r="K121" s="35"/>
      <c r="L121" s="50"/>
      <c r="S121" s="33"/>
      <c r="T121" s="33"/>
      <c r="U121" s="33"/>
      <c r="V121" s="33"/>
      <c r="W121" s="33"/>
      <c r="X121" s="33"/>
      <c r="Y121" s="33"/>
      <c r="Z121" s="33"/>
      <c r="AA121" s="33"/>
      <c r="AB121" s="33"/>
      <c r="AC121" s="33"/>
      <c r="AD121" s="33"/>
      <c r="AE121" s="33"/>
    </row>
    <row r="122" spans="1:65" s="2" customFormat="1" ht="10.35" customHeight="1">
      <c r="A122" s="33"/>
      <c r="B122" s="34"/>
      <c r="C122" s="35"/>
      <c r="D122" s="35"/>
      <c r="E122" s="35"/>
      <c r="F122" s="35"/>
      <c r="G122" s="35"/>
      <c r="H122" s="35"/>
      <c r="I122" s="121"/>
      <c r="J122" s="35"/>
      <c r="K122" s="35"/>
      <c r="L122" s="50"/>
      <c r="S122" s="33"/>
      <c r="T122" s="33"/>
      <c r="U122" s="33"/>
      <c r="V122" s="33"/>
      <c r="W122" s="33"/>
      <c r="X122" s="33"/>
      <c r="Y122" s="33"/>
      <c r="Z122" s="33"/>
      <c r="AA122" s="33"/>
      <c r="AB122" s="33"/>
      <c r="AC122" s="33"/>
      <c r="AD122" s="33"/>
      <c r="AE122" s="33"/>
    </row>
    <row r="123" spans="1:65" s="11" customFormat="1" ht="29.25" customHeight="1">
      <c r="A123" s="179"/>
      <c r="B123" s="180"/>
      <c r="C123" s="181" t="s">
        <v>140</v>
      </c>
      <c r="D123" s="182" t="s">
        <v>62</v>
      </c>
      <c r="E123" s="182" t="s">
        <v>58</v>
      </c>
      <c r="F123" s="182" t="s">
        <v>59</v>
      </c>
      <c r="G123" s="182" t="s">
        <v>141</v>
      </c>
      <c r="H123" s="182" t="s">
        <v>142</v>
      </c>
      <c r="I123" s="183" t="s">
        <v>143</v>
      </c>
      <c r="J123" s="182" t="s">
        <v>133</v>
      </c>
      <c r="K123" s="184" t="s">
        <v>144</v>
      </c>
      <c r="L123" s="185"/>
      <c r="M123" s="74" t="s">
        <v>1</v>
      </c>
      <c r="N123" s="75" t="s">
        <v>41</v>
      </c>
      <c r="O123" s="75" t="s">
        <v>145</v>
      </c>
      <c r="P123" s="75" t="s">
        <v>146</v>
      </c>
      <c r="Q123" s="75" t="s">
        <v>147</v>
      </c>
      <c r="R123" s="75" t="s">
        <v>148</v>
      </c>
      <c r="S123" s="75" t="s">
        <v>149</v>
      </c>
      <c r="T123" s="76" t="s">
        <v>150</v>
      </c>
      <c r="U123" s="179"/>
      <c r="V123" s="179"/>
      <c r="W123" s="179"/>
      <c r="X123" s="179"/>
      <c r="Y123" s="179"/>
      <c r="Z123" s="179"/>
      <c r="AA123" s="179"/>
      <c r="AB123" s="179"/>
      <c r="AC123" s="179"/>
      <c r="AD123" s="179"/>
      <c r="AE123" s="179"/>
    </row>
    <row r="124" spans="1:65" s="2" customFormat="1" ht="22.9" customHeight="1">
      <c r="A124" s="33"/>
      <c r="B124" s="34"/>
      <c r="C124" s="81" t="s">
        <v>151</v>
      </c>
      <c r="D124" s="35"/>
      <c r="E124" s="35"/>
      <c r="F124" s="35"/>
      <c r="G124" s="35"/>
      <c r="H124" s="35"/>
      <c r="I124" s="121"/>
      <c r="J124" s="186">
        <f>BK124</f>
        <v>0</v>
      </c>
      <c r="K124" s="35"/>
      <c r="L124" s="38"/>
      <c r="M124" s="77"/>
      <c r="N124" s="187"/>
      <c r="O124" s="78"/>
      <c r="P124" s="188">
        <f>P125</f>
        <v>0</v>
      </c>
      <c r="Q124" s="78"/>
      <c r="R124" s="188">
        <f>R125</f>
        <v>0</v>
      </c>
      <c r="S124" s="78"/>
      <c r="T124" s="189">
        <f>T125</f>
        <v>0</v>
      </c>
      <c r="U124" s="33"/>
      <c r="V124" s="33"/>
      <c r="W124" s="33"/>
      <c r="X124" s="33"/>
      <c r="Y124" s="33"/>
      <c r="Z124" s="33"/>
      <c r="AA124" s="33"/>
      <c r="AB124" s="33"/>
      <c r="AC124" s="33"/>
      <c r="AD124" s="33"/>
      <c r="AE124" s="33"/>
      <c r="AT124" s="16" t="s">
        <v>76</v>
      </c>
      <c r="AU124" s="16" t="s">
        <v>135</v>
      </c>
      <c r="BK124" s="190">
        <f>BK125</f>
        <v>0</v>
      </c>
    </row>
    <row r="125" spans="1:65" s="12" customFormat="1" ht="25.9" customHeight="1">
      <c r="B125" s="191"/>
      <c r="C125" s="192"/>
      <c r="D125" s="193" t="s">
        <v>76</v>
      </c>
      <c r="E125" s="194" t="s">
        <v>1442</v>
      </c>
      <c r="F125" s="194" t="s">
        <v>1479</v>
      </c>
      <c r="G125" s="192"/>
      <c r="H125" s="192"/>
      <c r="I125" s="195"/>
      <c r="J125" s="196">
        <f>BK125</f>
        <v>0</v>
      </c>
      <c r="K125" s="192"/>
      <c r="L125" s="197"/>
      <c r="M125" s="198"/>
      <c r="N125" s="199"/>
      <c r="O125" s="199"/>
      <c r="P125" s="200">
        <f>P126+SUM(P127:P132)+P141+P144</f>
        <v>0</v>
      </c>
      <c r="Q125" s="199"/>
      <c r="R125" s="200">
        <f>R126+SUM(R127:R132)+R141+R144</f>
        <v>0</v>
      </c>
      <c r="S125" s="199"/>
      <c r="T125" s="201">
        <f>T126+SUM(T127:T132)+T141+T144</f>
        <v>0</v>
      </c>
      <c r="AR125" s="202" t="s">
        <v>155</v>
      </c>
      <c r="AT125" s="203" t="s">
        <v>76</v>
      </c>
      <c r="AU125" s="203" t="s">
        <v>77</v>
      </c>
      <c r="AY125" s="202" t="s">
        <v>154</v>
      </c>
      <c r="BK125" s="204">
        <f>BK126+SUM(BK127:BK132)+BK141+BK144</f>
        <v>0</v>
      </c>
    </row>
    <row r="126" spans="1:65" s="2" customFormat="1" ht="21.75" customHeight="1">
      <c r="A126" s="33"/>
      <c r="B126" s="34"/>
      <c r="C126" s="207" t="s">
        <v>84</v>
      </c>
      <c r="D126" s="207" t="s">
        <v>157</v>
      </c>
      <c r="E126" s="208" t="s">
        <v>1480</v>
      </c>
      <c r="F126" s="209" t="s">
        <v>1481</v>
      </c>
      <c r="G126" s="210" t="s">
        <v>179</v>
      </c>
      <c r="H126" s="211">
        <v>10</v>
      </c>
      <c r="I126" s="212"/>
      <c r="J126" s="213">
        <f>ROUND(I126*H126,2)</f>
        <v>0</v>
      </c>
      <c r="K126" s="209" t="s">
        <v>161</v>
      </c>
      <c r="L126" s="38"/>
      <c r="M126" s="214" t="s">
        <v>1</v>
      </c>
      <c r="N126" s="215" t="s">
        <v>42</v>
      </c>
      <c r="O126" s="70"/>
      <c r="P126" s="216">
        <f>O126*H126</f>
        <v>0</v>
      </c>
      <c r="Q126" s="216">
        <v>0</v>
      </c>
      <c r="R126" s="216">
        <f>Q126*H126</f>
        <v>0</v>
      </c>
      <c r="S126" s="216">
        <v>0</v>
      </c>
      <c r="T126" s="217">
        <f>S126*H126</f>
        <v>0</v>
      </c>
      <c r="U126" s="33"/>
      <c r="V126" s="33"/>
      <c r="W126" s="33"/>
      <c r="X126" s="33"/>
      <c r="Y126" s="33"/>
      <c r="Z126" s="33"/>
      <c r="AA126" s="33"/>
      <c r="AB126" s="33"/>
      <c r="AC126" s="33"/>
      <c r="AD126" s="33"/>
      <c r="AE126" s="33"/>
      <c r="AR126" s="218" t="s">
        <v>162</v>
      </c>
      <c r="AT126" s="218" t="s">
        <v>157</v>
      </c>
      <c r="AU126" s="218" t="s">
        <v>84</v>
      </c>
      <c r="AY126" s="16" t="s">
        <v>154</v>
      </c>
      <c r="BE126" s="219">
        <f>IF(N126="základní",J126,0)</f>
        <v>0</v>
      </c>
      <c r="BF126" s="219">
        <f>IF(N126="snížená",J126,0)</f>
        <v>0</v>
      </c>
      <c r="BG126" s="219">
        <f>IF(N126="zákl. přenesená",J126,0)</f>
        <v>0</v>
      </c>
      <c r="BH126" s="219">
        <f>IF(N126="sníž. přenesená",J126,0)</f>
        <v>0</v>
      </c>
      <c r="BI126" s="219">
        <f>IF(N126="nulová",J126,0)</f>
        <v>0</v>
      </c>
      <c r="BJ126" s="16" t="s">
        <v>84</v>
      </c>
      <c r="BK126" s="219">
        <f>ROUND(I126*H126,2)</f>
        <v>0</v>
      </c>
      <c r="BL126" s="16" t="s">
        <v>162</v>
      </c>
      <c r="BM126" s="218" t="s">
        <v>1482</v>
      </c>
    </row>
    <row r="127" spans="1:65" s="2" customFormat="1" ht="19.5">
      <c r="A127" s="33"/>
      <c r="B127" s="34"/>
      <c r="C127" s="35"/>
      <c r="D127" s="220" t="s">
        <v>164</v>
      </c>
      <c r="E127" s="35"/>
      <c r="F127" s="221" t="s">
        <v>1483</v>
      </c>
      <c r="G127" s="35"/>
      <c r="H127" s="35"/>
      <c r="I127" s="121"/>
      <c r="J127" s="35"/>
      <c r="K127" s="35"/>
      <c r="L127" s="38"/>
      <c r="M127" s="222"/>
      <c r="N127" s="223"/>
      <c r="O127" s="70"/>
      <c r="P127" s="70"/>
      <c r="Q127" s="70"/>
      <c r="R127" s="70"/>
      <c r="S127" s="70"/>
      <c r="T127" s="71"/>
      <c r="U127" s="33"/>
      <c r="V127" s="33"/>
      <c r="W127" s="33"/>
      <c r="X127" s="33"/>
      <c r="Y127" s="33"/>
      <c r="Z127" s="33"/>
      <c r="AA127" s="33"/>
      <c r="AB127" s="33"/>
      <c r="AC127" s="33"/>
      <c r="AD127" s="33"/>
      <c r="AE127" s="33"/>
      <c r="AT127" s="16" t="s">
        <v>164</v>
      </c>
      <c r="AU127" s="16" t="s">
        <v>84</v>
      </c>
    </row>
    <row r="128" spans="1:65" s="2" customFormat="1" ht="21.75" customHeight="1">
      <c r="A128" s="33"/>
      <c r="B128" s="34"/>
      <c r="C128" s="207" t="s">
        <v>86</v>
      </c>
      <c r="D128" s="207" t="s">
        <v>157</v>
      </c>
      <c r="E128" s="208" t="s">
        <v>644</v>
      </c>
      <c r="F128" s="209" t="s">
        <v>1484</v>
      </c>
      <c r="G128" s="210" t="s">
        <v>185</v>
      </c>
      <c r="H128" s="211">
        <v>1</v>
      </c>
      <c r="I128" s="212"/>
      <c r="J128" s="213">
        <f>ROUND(I128*H128,2)</f>
        <v>0</v>
      </c>
      <c r="K128" s="209" t="s">
        <v>161</v>
      </c>
      <c r="L128" s="38"/>
      <c r="M128" s="214" t="s">
        <v>1</v>
      </c>
      <c r="N128" s="215" t="s">
        <v>42</v>
      </c>
      <c r="O128" s="70"/>
      <c r="P128" s="216">
        <f>O128*H128</f>
        <v>0</v>
      </c>
      <c r="Q128" s="216">
        <v>0</v>
      </c>
      <c r="R128" s="216">
        <f>Q128*H128</f>
        <v>0</v>
      </c>
      <c r="S128" s="216">
        <v>0</v>
      </c>
      <c r="T128" s="217">
        <f>S128*H128</f>
        <v>0</v>
      </c>
      <c r="U128" s="33"/>
      <c r="V128" s="33"/>
      <c r="W128" s="33"/>
      <c r="X128" s="33"/>
      <c r="Y128" s="33"/>
      <c r="Z128" s="33"/>
      <c r="AA128" s="33"/>
      <c r="AB128" s="33"/>
      <c r="AC128" s="33"/>
      <c r="AD128" s="33"/>
      <c r="AE128" s="33"/>
      <c r="AR128" s="218" t="s">
        <v>162</v>
      </c>
      <c r="AT128" s="218" t="s">
        <v>157</v>
      </c>
      <c r="AU128" s="218" t="s">
        <v>84</v>
      </c>
      <c r="AY128" s="16" t="s">
        <v>154</v>
      </c>
      <c r="BE128" s="219">
        <f>IF(N128="základní",J128,0)</f>
        <v>0</v>
      </c>
      <c r="BF128" s="219">
        <f>IF(N128="snížená",J128,0)</f>
        <v>0</v>
      </c>
      <c r="BG128" s="219">
        <f>IF(N128="zákl. přenesená",J128,0)</f>
        <v>0</v>
      </c>
      <c r="BH128" s="219">
        <f>IF(N128="sníž. přenesená",J128,0)</f>
        <v>0</v>
      </c>
      <c r="BI128" s="219">
        <f>IF(N128="nulová",J128,0)</f>
        <v>0</v>
      </c>
      <c r="BJ128" s="16" t="s">
        <v>84</v>
      </c>
      <c r="BK128" s="219">
        <f>ROUND(I128*H128,2)</f>
        <v>0</v>
      </c>
      <c r="BL128" s="16" t="s">
        <v>162</v>
      </c>
      <c r="BM128" s="218" t="s">
        <v>1485</v>
      </c>
    </row>
    <row r="129" spans="1:65" s="2" customFormat="1" ht="19.5">
      <c r="A129" s="33"/>
      <c r="B129" s="34"/>
      <c r="C129" s="35"/>
      <c r="D129" s="220" t="s">
        <v>164</v>
      </c>
      <c r="E129" s="35"/>
      <c r="F129" s="221" t="s">
        <v>1486</v>
      </c>
      <c r="G129" s="35"/>
      <c r="H129" s="35"/>
      <c r="I129" s="121"/>
      <c r="J129" s="35"/>
      <c r="K129" s="35"/>
      <c r="L129" s="38"/>
      <c r="M129" s="222"/>
      <c r="N129" s="223"/>
      <c r="O129" s="70"/>
      <c r="P129" s="70"/>
      <c r="Q129" s="70"/>
      <c r="R129" s="70"/>
      <c r="S129" s="70"/>
      <c r="T129" s="71"/>
      <c r="U129" s="33"/>
      <c r="V129" s="33"/>
      <c r="W129" s="33"/>
      <c r="X129" s="33"/>
      <c r="Y129" s="33"/>
      <c r="Z129" s="33"/>
      <c r="AA129" s="33"/>
      <c r="AB129" s="33"/>
      <c r="AC129" s="33"/>
      <c r="AD129" s="33"/>
      <c r="AE129" s="33"/>
      <c r="AT129" s="16" t="s">
        <v>164</v>
      </c>
      <c r="AU129" s="16" t="s">
        <v>84</v>
      </c>
    </row>
    <row r="130" spans="1:65" s="13" customFormat="1" ht="11.25">
      <c r="B130" s="225"/>
      <c r="C130" s="226"/>
      <c r="D130" s="220" t="s">
        <v>168</v>
      </c>
      <c r="E130" s="227" t="s">
        <v>1</v>
      </c>
      <c r="F130" s="228" t="s">
        <v>1487</v>
      </c>
      <c r="G130" s="226"/>
      <c r="H130" s="229">
        <v>1</v>
      </c>
      <c r="I130" s="230"/>
      <c r="J130" s="226"/>
      <c r="K130" s="226"/>
      <c r="L130" s="231"/>
      <c r="M130" s="232"/>
      <c r="N130" s="233"/>
      <c r="O130" s="233"/>
      <c r="P130" s="233"/>
      <c r="Q130" s="233"/>
      <c r="R130" s="233"/>
      <c r="S130" s="233"/>
      <c r="T130" s="234"/>
      <c r="AT130" s="235" t="s">
        <v>168</v>
      </c>
      <c r="AU130" s="235" t="s">
        <v>84</v>
      </c>
      <c r="AV130" s="13" t="s">
        <v>86</v>
      </c>
      <c r="AW130" s="13" t="s">
        <v>34</v>
      </c>
      <c r="AX130" s="13" t="s">
        <v>77</v>
      </c>
      <c r="AY130" s="235" t="s">
        <v>154</v>
      </c>
    </row>
    <row r="131" spans="1:65" s="14" customFormat="1" ht="11.25">
      <c r="B131" s="236"/>
      <c r="C131" s="237"/>
      <c r="D131" s="220" t="s">
        <v>168</v>
      </c>
      <c r="E131" s="238" t="s">
        <v>1</v>
      </c>
      <c r="F131" s="239" t="s">
        <v>190</v>
      </c>
      <c r="G131" s="237"/>
      <c r="H131" s="240">
        <v>1</v>
      </c>
      <c r="I131" s="241"/>
      <c r="J131" s="237"/>
      <c r="K131" s="237"/>
      <c r="L131" s="242"/>
      <c r="M131" s="243"/>
      <c r="N131" s="244"/>
      <c r="O131" s="244"/>
      <c r="P131" s="244"/>
      <c r="Q131" s="244"/>
      <c r="R131" s="244"/>
      <c r="S131" s="244"/>
      <c r="T131" s="245"/>
      <c r="AT131" s="246" t="s">
        <v>168</v>
      </c>
      <c r="AU131" s="246" t="s">
        <v>84</v>
      </c>
      <c r="AV131" s="14" t="s">
        <v>162</v>
      </c>
      <c r="AW131" s="14" t="s">
        <v>34</v>
      </c>
      <c r="AX131" s="14" t="s">
        <v>84</v>
      </c>
      <c r="AY131" s="246" t="s">
        <v>154</v>
      </c>
    </row>
    <row r="132" spans="1:65" s="12" customFormat="1" ht="22.9" customHeight="1">
      <c r="B132" s="191"/>
      <c r="C132" s="192"/>
      <c r="D132" s="193" t="s">
        <v>76</v>
      </c>
      <c r="E132" s="205" t="s">
        <v>1488</v>
      </c>
      <c r="F132" s="205" t="s">
        <v>1489</v>
      </c>
      <c r="G132" s="192"/>
      <c r="H132" s="192"/>
      <c r="I132" s="195"/>
      <c r="J132" s="206">
        <f>BK132</f>
        <v>0</v>
      </c>
      <c r="K132" s="192"/>
      <c r="L132" s="197"/>
      <c r="M132" s="198"/>
      <c r="N132" s="199"/>
      <c r="O132" s="199"/>
      <c r="P132" s="200">
        <f>SUM(P133:P140)</f>
        <v>0</v>
      </c>
      <c r="Q132" s="199"/>
      <c r="R132" s="200">
        <f>SUM(R133:R140)</f>
        <v>0</v>
      </c>
      <c r="S132" s="199"/>
      <c r="T132" s="201">
        <f>SUM(T133:T140)</f>
        <v>0</v>
      </c>
      <c r="AR132" s="202" t="s">
        <v>155</v>
      </c>
      <c r="AT132" s="203" t="s">
        <v>76</v>
      </c>
      <c r="AU132" s="203" t="s">
        <v>84</v>
      </c>
      <c r="AY132" s="202" t="s">
        <v>154</v>
      </c>
      <c r="BK132" s="204">
        <f>SUM(BK133:BK140)</f>
        <v>0</v>
      </c>
    </row>
    <row r="133" spans="1:65" s="2" customFormat="1" ht="21.75" customHeight="1">
      <c r="A133" s="33"/>
      <c r="B133" s="34"/>
      <c r="C133" s="207" t="s">
        <v>176</v>
      </c>
      <c r="D133" s="207" t="s">
        <v>157</v>
      </c>
      <c r="E133" s="208" t="s">
        <v>1454</v>
      </c>
      <c r="F133" s="209" t="s">
        <v>1455</v>
      </c>
      <c r="G133" s="210" t="s">
        <v>1451</v>
      </c>
      <c r="H133" s="264">
        <v>1</v>
      </c>
      <c r="I133" s="212"/>
      <c r="J133" s="213">
        <f>ROUND(I133*H133,2)</f>
        <v>0</v>
      </c>
      <c r="K133" s="209" t="s">
        <v>161</v>
      </c>
      <c r="L133" s="38"/>
      <c r="M133" s="214" t="s">
        <v>1</v>
      </c>
      <c r="N133" s="215" t="s">
        <v>42</v>
      </c>
      <c r="O133" s="70"/>
      <c r="P133" s="216">
        <f>O133*H133</f>
        <v>0</v>
      </c>
      <c r="Q133" s="216">
        <v>0</v>
      </c>
      <c r="R133" s="216">
        <f>Q133*H133</f>
        <v>0</v>
      </c>
      <c r="S133" s="216">
        <v>0</v>
      </c>
      <c r="T133" s="217">
        <f>S133*H133</f>
        <v>0</v>
      </c>
      <c r="U133" s="33"/>
      <c r="V133" s="33"/>
      <c r="W133" s="33"/>
      <c r="X133" s="33"/>
      <c r="Y133" s="33"/>
      <c r="Z133" s="33"/>
      <c r="AA133" s="33"/>
      <c r="AB133" s="33"/>
      <c r="AC133" s="33"/>
      <c r="AD133" s="33"/>
      <c r="AE133" s="33"/>
      <c r="AR133" s="218" t="s">
        <v>1490</v>
      </c>
      <c r="AT133" s="218" t="s">
        <v>157</v>
      </c>
      <c r="AU133" s="218" t="s">
        <v>86</v>
      </c>
      <c r="AY133" s="16" t="s">
        <v>154</v>
      </c>
      <c r="BE133" s="219">
        <f>IF(N133="základní",J133,0)</f>
        <v>0</v>
      </c>
      <c r="BF133" s="219">
        <f>IF(N133="snížená",J133,0)</f>
        <v>0</v>
      </c>
      <c r="BG133" s="219">
        <f>IF(N133="zákl. přenesená",J133,0)</f>
        <v>0</v>
      </c>
      <c r="BH133" s="219">
        <f>IF(N133="sníž. přenesená",J133,0)</f>
        <v>0</v>
      </c>
      <c r="BI133" s="219">
        <f>IF(N133="nulová",J133,0)</f>
        <v>0</v>
      </c>
      <c r="BJ133" s="16" t="s">
        <v>84</v>
      </c>
      <c r="BK133" s="219">
        <f>ROUND(I133*H133,2)</f>
        <v>0</v>
      </c>
      <c r="BL133" s="16" t="s">
        <v>1490</v>
      </c>
      <c r="BM133" s="218" t="s">
        <v>1491</v>
      </c>
    </row>
    <row r="134" spans="1:65" s="2" customFormat="1" ht="11.25">
      <c r="A134" s="33"/>
      <c r="B134" s="34"/>
      <c r="C134" s="35"/>
      <c r="D134" s="220" t="s">
        <v>164</v>
      </c>
      <c r="E134" s="35"/>
      <c r="F134" s="221" t="s">
        <v>1455</v>
      </c>
      <c r="G134" s="35"/>
      <c r="H134" s="35"/>
      <c r="I134" s="121"/>
      <c r="J134" s="35"/>
      <c r="K134" s="35"/>
      <c r="L134" s="38"/>
      <c r="M134" s="222"/>
      <c r="N134" s="223"/>
      <c r="O134" s="70"/>
      <c r="P134" s="70"/>
      <c r="Q134" s="70"/>
      <c r="R134" s="70"/>
      <c r="S134" s="70"/>
      <c r="T134" s="71"/>
      <c r="U134" s="33"/>
      <c r="V134" s="33"/>
      <c r="W134" s="33"/>
      <c r="X134" s="33"/>
      <c r="Y134" s="33"/>
      <c r="Z134" s="33"/>
      <c r="AA134" s="33"/>
      <c r="AB134" s="33"/>
      <c r="AC134" s="33"/>
      <c r="AD134" s="33"/>
      <c r="AE134" s="33"/>
      <c r="AT134" s="16" t="s">
        <v>164</v>
      </c>
      <c r="AU134" s="16" t="s">
        <v>86</v>
      </c>
    </row>
    <row r="135" spans="1:65" s="2" customFormat="1" ht="21.75" customHeight="1">
      <c r="A135" s="33"/>
      <c r="B135" s="34"/>
      <c r="C135" s="207" t="s">
        <v>162</v>
      </c>
      <c r="D135" s="207" t="s">
        <v>157</v>
      </c>
      <c r="E135" s="208" t="s">
        <v>1458</v>
      </c>
      <c r="F135" s="209" t="s">
        <v>1459</v>
      </c>
      <c r="G135" s="210" t="s">
        <v>1451</v>
      </c>
      <c r="H135" s="264">
        <v>1</v>
      </c>
      <c r="I135" s="212"/>
      <c r="J135" s="213">
        <f>ROUND(I135*H135,2)</f>
        <v>0</v>
      </c>
      <c r="K135" s="209" t="s">
        <v>161</v>
      </c>
      <c r="L135" s="38"/>
      <c r="M135" s="214" t="s">
        <v>1</v>
      </c>
      <c r="N135" s="215" t="s">
        <v>42</v>
      </c>
      <c r="O135" s="70"/>
      <c r="P135" s="216">
        <f>O135*H135</f>
        <v>0</v>
      </c>
      <c r="Q135" s="216">
        <v>0</v>
      </c>
      <c r="R135" s="216">
        <f>Q135*H135</f>
        <v>0</v>
      </c>
      <c r="S135" s="216">
        <v>0</v>
      </c>
      <c r="T135" s="217">
        <f>S135*H135</f>
        <v>0</v>
      </c>
      <c r="U135" s="33"/>
      <c r="V135" s="33"/>
      <c r="W135" s="33"/>
      <c r="X135" s="33"/>
      <c r="Y135" s="33"/>
      <c r="Z135" s="33"/>
      <c r="AA135" s="33"/>
      <c r="AB135" s="33"/>
      <c r="AC135" s="33"/>
      <c r="AD135" s="33"/>
      <c r="AE135" s="33"/>
      <c r="AR135" s="218" t="s">
        <v>1490</v>
      </c>
      <c r="AT135" s="218" t="s">
        <v>157</v>
      </c>
      <c r="AU135" s="218" t="s">
        <v>86</v>
      </c>
      <c r="AY135" s="16" t="s">
        <v>154</v>
      </c>
      <c r="BE135" s="219">
        <f>IF(N135="základní",J135,0)</f>
        <v>0</v>
      </c>
      <c r="BF135" s="219">
        <f>IF(N135="snížená",J135,0)</f>
        <v>0</v>
      </c>
      <c r="BG135" s="219">
        <f>IF(N135="zákl. přenesená",J135,0)</f>
        <v>0</v>
      </c>
      <c r="BH135" s="219">
        <f>IF(N135="sníž. přenesená",J135,0)</f>
        <v>0</v>
      </c>
      <c r="BI135" s="219">
        <f>IF(N135="nulová",J135,0)</f>
        <v>0</v>
      </c>
      <c r="BJ135" s="16" t="s">
        <v>84</v>
      </c>
      <c r="BK135" s="219">
        <f>ROUND(I135*H135,2)</f>
        <v>0</v>
      </c>
      <c r="BL135" s="16" t="s">
        <v>1490</v>
      </c>
      <c r="BM135" s="218" t="s">
        <v>1492</v>
      </c>
    </row>
    <row r="136" spans="1:65" s="2" customFormat="1" ht="11.25">
      <c r="A136" s="33"/>
      <c r="B136" s="34"/>
      <c r="C136" s="35"/>
      <c r="D136" s="220" t="s">
        <v>164</v>
      </c>
      <c r="E136" s="35"/>
      <c r="F136" s="221" t="s">
        <v>1459</v>
      </c>
      <c r="G136" s="35"/>
      <c r="H136" s="35"/>
      <c r="I136" s="121"/>
      <c r="J136" s="35"/>
      <c r="K136" s="35"/>
      <c r="L136" s="38"/>
      <c r="M136" s="222"/>
      <c r="N136" s="223"/>
      <c r="O136" s="70"/>
      <c r="P136" s="70"/>
      <c r="Q136" s="70"/>
      <c r="R136" s="70"/>
      <c r="S136" s="70"/>
      <c r="T136" s="71"/>
      <c r="U136" s="33"/>
      <c r="V136" s="33"/>
      <c r="W136" s="33"/>
      <c r="X136" s="33"/>
      <c r="Y136" s="33"/>
      <c r="Z136" s="33"/>
      <c r="AA136" s="33"/>
      <c r="AB136" s="33"/>
      <c r="AC136" s="33"/>
      <c r="AD136" s="33"/>
      <c r="AE136" s="33"/>
      <c r="AT136" s="16" t="s">
        <v>164</v>
      </c>
      <c r="AU136" s="16" t="s">
        <v>86</v>
      </c>
    </row>
    <row r="137" spans="1:65" s="2" customFormat="1" ht="21.75" customHeight="1">
      <c r="A137" s="33"/>
      <c r="B137" s="34"/>
      <c r="C137" s="207" t="s">
        <v>155</v>
      </c>
      <c r="D137" s="207" t="s">
        <v>157</v>
      </c>
      <c r="E137" s="208" t="s">
        <v>1461</v>
      </c>
      <c r="F137" s="209" t="s">
        <v>1462</v>
      </c>
      <c r="G137" s="210" t="s">
        <v>1451</v>
      </c>
      <c r="H137" s="264">
        <v>1</v>
      </c>
      <c r="I137" s="212"/>
      <c r="J137" s="213">
        <f>ROUND(I137*H137,2)</f>
        <v>0</v>
      </c>
      <c r="K137" s="209" t="s">
        <v>161</v>
      </c>
      <c r="L137" s="38"/>
      <c r="M137" s="214" t="s">
        <v>1</v>
      </c>
      <c r="N137" s="215" t="s">
        <v>42</v>
      </c>
      <c r="O137" s="70"/>
      <c r="P137" s="216">
        <f>O137*H137</f>
        <v>0</v>
      </c>
      <c r="Q137" s="216">
        <v>0</v>
      </c>
      <c r="R137" s="216">
        <f>Q137*H137</f>
        <v>0</v>
      </c>
      <c r="S137" s="216">
        <v>0</v>
      </c>
      <c r="T137" s="217">
        <f>S137*H137</f>
        <v>0</v>
      </c>
      <c r="U137" s="33"/>
      <c r="V137" s="33"/>
      <c r="W137" s="33"/>
      <c r="X137" s="33"/>
      <c r="Y137" s="33"/>
      <c r="Z137" s="33"/>
      <c r="AA137" s="33"/>
      <c r="AB137" s="33"/>
      <c r="AC137" s="33"/>
      <c r="AD137" s="33"/>
      <c r="AE137" s="33"/>
      <c r="AR137" s="218" t="s">
        <v>1490</v>
      </c>
      <c r="AT137" s="218" t="s">
        <v>157</v>
      </c>
      <c r="AU137" s="218" t="s">
        <v>86</v>
      </c>
      <c r="AY137" s="16" t="s">
        <v>154</v>
      </c>
      <c r="BE137" s="219">
        <f>IF(N137="základní",J137,0)</f>
        <v>0</v>
      </c>
      <c r="BF137" s="219">
        <f>IF(N137="snížená",J137,0)</f>
        <v>0</v>
      </c>
      <c r="BG137" s="219">
        <f>IF(N137="zákl. přenesená",J137,0)</f>
        <v>0</v>
      </c>
      <c r="BH137" s="219">
        <f>IF(N137="sníž. přenesená",J137,0)</f>
        <v>0</v>
      </c>
      <c r="BI137" s="219">
        <f>IF(N137="nulová",J137,0)</f>
        <v>0</v>
      </c>
      <c r="BJ137" s="16" t="s">
        <v>84</v>
      </c>
      <c r="BK137" s="219">
        <f>ROUND(I137*H137,2)</f>
        <v>0</v>
      </c>
      <c r="BL137" s="16" t="s">
        <v>1490</v>
      </c>
      <c r="BM137" s="218" t="s">
        <v>1493</v>
      </c>
    </row>
    <row r="138" spans="1:65" s="2" customFormat="1" ht="11.25">
      <c r="A138" s="33"/>
      <c r="B138" s="34"/>
      <c r="C138" s="35"/>
      <c r="D138" s="220" t="s">
        <v>164</v>
      </c>
      <c r="E138" s="35"/>
      <c r="F138" s="221" t="s">
        <v>1462</v>
      </c>
      <c r="G138" s="35"/>
      <c r="H138" s="35"/>
      <c r="I138" s="121"/>
      <c r="J138" s="35"/>
      <c r="K138" s="35"/>
      <c r="L138" s="38"/>
      <c r="M138" s="222"/>
      <c r="N138" s="223"/>
      <c r="O138" s="70"/>
      <c r="P138" s="70"/>
      <c r="Q138" s="70"/>
      <c r="R138" s="70"/>
      <c r="S138" s="70"/>
      <c r="T138" s="71"/>
      <c r="U138" s="33"/>
      <c r="V138" s="33"/>
      <c r="W138" s="33"/>
      <c r="X138" s="33"/>
      <c r="Y138" s="33"/>
      <c r="Z138" s="33"/>
      <c r="AA138" s="33"/>
      <c r="AB138" s="33"/>
      <c r="AC138" s="33"/>
      <c r="AD138" s="33"/>
      <c r="AE138" s="33"/>
      <c r="AT138" s="16" t="s">
        <v>164</v>
      </c>
      <c r="AU138" s="16" t="s">
        <v>86</v>
      </c>
    </row>
    <row r="139" spans="1:65" s="2" customFormat="1" ht="21.75" customHeight="1">
      <c r="A139" s="33"/>
      <c r="B139" s="34"/>
      <c r="C139" s="207" t="s">
        <v>195</v>
      </c>
      <c r="D139" s="207" t="s">
        <v>157</v>
      </c>
      <c r="E139" s="208" t="s">
        <v>1494</v>
      </c>
      <c r="F139" s="209" t="s">
        <v>1495</v>
      </c>
      <c r="G139" s="210" t="s">
        <v>1451</v>
      </c>
      <c r="H139" s="264">
        <v>2.2999999999999998</v>
      </c>
      <c r="I139" s="212"/>
      <c r="J139" s="213">
        <f>ROUND(I139*H139,2)</f>
        <v>0</v>
      </c>
      <c r="K139" s="209" t="s">
        <v>161</v>
      </c>
      <c r="L139" s="38"/>
      <c r="M139" s="214" t="s">
        <v>1</v>
      </c>
      <c r="N139" s="215" t="s">
        <v>42</v>
      </c>
      <c r="O139" s="70"/>
      <c r="P139" s="216">
        <f>O139*H139</f>
        <v>0</v>
      </c>
      <c r="Q139" s="216">
        <v>0</v>
      </c>
      <c r="R139" s="216">
        <f>Q139*H139</f>
        <v>0</v>
      </c>
      <c r="S139" s="216">
        <v>0</v>
      </c>
      <c r="T139" s="217">
        <f>S139*H139</f>
        <v>0</v>
      </c>
      <c r="U139" s="33"/>
      <c r="V139" s="33"/>
      <c r="W139" s="33"/>
      <c r="X139" s="33"/>
      <c r="Y139" s="33"/>
      <c r="Z139" s="33"/>
      <c r="AA139" s="33"/>
      <c r="AB139" s="33"/>
      <c r="AC139" s="33"/>
      <c r="AD139" s="33"/>
      <c r="AE139" s="33"/>
      <c r="AR139" s="218" t="s">
        <v>1490</v>
      </c>
      <c r="AT139" s="218" t="s">
        <v>157</v>
      </c>
      <c r="AU139" s="218" t="s">
        <v>86</v>
      </c>
      <c r="AY139" s="16" t="s">
        <v>154</v>
      </c>
      <c r="BE139" s="219">
        <f>IF(N139="základní",J139,0)</f>
        <v>0</v>
      </c>
      <c r="BF139" s="219">
        <f>IF(N139="snížená",J139,0)</f>
        <v>0</v>
      </c>
      <c r="BG139" s="219">
        <f>IF(N139="zákl. přenesená",J139,0)</f>
        <v>0</v>
      </c>
      <c r="BH139" s="219">
        <f>IF(N139="sníž. přenesená",J139,0)</f>
        <v>0</v>
      </c>
      <c r="BI139" s="219">
        <f>IF(N139="nulová",J139,0)</f>
        <v>0</v>
      </c>
      <c r="BJ139" s="16" t="s">
        <v>84</v>
      </c>
      <c r="BK139" s="219">
        <f>ROUND(I139*H139,2)</f>
        <v>0</v>
      </c>
      <c r="BL139" s="16" t="s">
        <v>1490</v>
      </c>
      <c r="BM139" s="218" t="s">
        <v>1496</v>
      </c>
    </row>
    <row r="140" spans="1:65" s="2" customFormat="1" ht="11.25">
      <c r="A140" s="33"/>
      <c r="B140" s="34"/>
      <c r="C140" s="35"/>
      <c r="D140" s="220" t="s">
        <v>164</v>
      </c>
      <c r="E140" s="35"/>
      <c r="F140" s="221" t="s">
        <v>1495</v>
      </c>
      <c r="G140" s="35"/>
      <c r="H140" s="35"/>
      <c r="I140" s="121"/>
      <c r="J140" s="35"/>
      <c r="K140" s="35"/>
      <c r="L140" s="38"/>
      <c r="M140" s="222"/>
      <c r="N140" s="223"/>
      <c r="O140" s="70"/>
      <c r="P140" s="70"/>
      <c r="Q140" s="70"/>
      <c r="R140" s="70"/>
      <c r="S140" s="70"/>
      <c r="T140" s="71"/>
      <c r="U140" s="33"/>
      <c r="V140" s="33"/>
      <c r="W140" s="33"/>
      <c r="X140" s="33"/>
      <c r="Y140" s="33"/>
      <c r="Z140" s="33"/>
      <c r="AA140" s="33"/>
      <c r="AB140" s="33"/>
      <c r="AC140" s="33"/>
      <c r="AD140" s="33"/>
      <c r="AE140" s="33"/>
      <c r="AT140" s="16" t="s">
        <v>164</v>
      </c>
      <c r="AU140" s="16" t="s">
        <v>86</v>
      </c>
    </row>
    <row r="141" spans="1:65" s="12" customFormat="1" ht="22.9" customHeight="1">
      <c r="B141" s="191"/>
      <c r="C141" s="192"/>
      <c r="D141" s="193" t="s">
        <v>76</v>
      </c>
      <c r="E141" s="205" t="s">
        <v>1497</v>
      </c>
      <c r="F141" s="205" t="s">
        <v>1498</v>
      </c>
      <c r="G141" s="192"/>
      <c r="H141" s="192"/>
      <c r="I141" s="195"/>
      <c r="J141" s="206">
        <f>BK141</f>
        <v>0</v>
      </c>
      <c r="K141" s="192"/>
      <c r="L141" s="197"/>
      <c r="M141" s="198"/>
      <c r="N141" s="199"/>
      <c r="O141" s="199"/>
      <c r="P141" s="200">
        <f>SUM(P142:P143)</f>
        <v>0</v>
      </c>
      <c r="Q141" s="199"/>
      <c r="R141" s="200">
        <f>SUM(R142:R143)</f>
        <v>0</v>
      </c>
      <c r="S141" s="199"/>
      <c r="T141" s="201">
        <f>SUM(T142:T143)</f>
        <v>0</v>
      </c>
      <c r="AR141" s="202" t="s">
        <v>155</v>
      </c>
      <c r="AT141" s="203" t="s">
        <v>76</v>
      </c>
      <c r="AU141" s="203" t="s">
        <v>84</v>
      </c>
      <c r="AY141" s="202" t="s">
        <v>154</v>
      </c>
      <c r="BK141" s="204">
        <f>SUM(BK142:BK143)</f>
        <v>0</v>
      </c>
    </row>
    <row r="142" spans="1:65" s="2" customFormat="1" ht="21.75" customHeight="1">
      <c r="A142" s="33"/>
      <c r="B142" s="34"/>
      <c r="C142" s="207" t="s">
        <v>202</v>
      </c>
      <c r="D142" s="207" t="s">
        <v>157</v>
      </c>
      <c r="E142" s="208" t="s">
        <v>1499</v>
      </c>
      <c r="F142" s="209" t="s">
        <v>1500</v>
      </c>
      <c r="G142" s="210" t="s">
        <v>1451</v>
      </c>
      <c r="H142" s="264">
        <v>1</v>
      </c>
      <c r="I142" s="212"/>
      <c r="J142" s="213">
        <f>ROUND(I142*H142,2)</f>
        <v>0</v>
      </c>
      <c r="K142" s="209" t="s">
        <v>161</v>
      </c>
      <c r="L142" s="38"/>
      <c r="M142" s="214" t="s">
        <v>1</v>
      </c>
      <c r="N142" s="215" t="s">
        <v>42</v>
      </c>
      <c r="O142" s="70"/>
      <c r="P142" s="216">
        <f>O142*H142</f>
        <v>0</v>
      </c>
      <c r="Q142" s="216">
        <v>0</v>
      </c>
      <c r="R142" s="216">
        <f>Q142*H142</f>
        <v>0</v>
      </c>
      <c r="S142" s="216">
        <v>0</v>
      </c>
      <c r="T142" s="217">
        <f>S142*H142</f>
        <v>0</v>
      </c>
      <c r="U142" s="33"/>
      <c r="V142" s="33"/>
      <c r="W142" s="33"/>
      <c r="X142" s="33"/>
      <c r="Y142" s="33"/>
      <c r="Z142" s="33"/>
      <c r="AA142" s="33"/>
      <c r="AB142" s="33"/>
      <c r="AC142" s="33"/>
      <c r="AD142" s="33"/>
      <c r="AE142" s="33"/>
      <c r="AR142" s="218" t="s">
        <v>1490</v>
      </c>
      <c r="AT142" s="218" t="s">
        <v>157</v>
      </c>
      <c r="AU142" s="218" t="s">
        <v>86</v>
      </c>
      <c r="AY142" s="16" t="s">
        <v>154</v>
      </c>
      <c r="BE142" s="219">
        <f>IF(N142="základní",J142,0)</f>
        <v>0</v>
      </c>
      <c r="BF142" s="219">
        <f>IF(N142="snížená",J142,0)</f>
        <v>0</v>
      </c>
      <c r="BG142" s="219">
        <f>IF(N142="zákl. přenesená",J142,0)</f>
        <v>0</v>
      </c>
      <c r="BH142" s="219">
        <f>IF(N142="sníž. přenesená",J142,0)</f>
        <v>0</v>
      </c>
      <c r="BI142" s="219">
        <f>IF(N142="nulová",J142,0)</f>
        <v>0</v>
      </c>
      <c r="BJ142" s="16" t="s">
        <v>84</v>
      </c>
      <c r="BK142" s="219">
        <f>ROUND(I142*H142,2)</f>
        <v>0</v>
      </c>
      <c r="BL142" s="16" t="s">
        <v>1490</v>
      </c>
      <c r="BM142" s="218" t="s">
        <v>1501</v>
      </c>
    </row>
    <row r="143" spans="1:65" s="2" customFormat="1" ht="11.25">
      <c r="A143" s="33"/>
      <c r="B143" s="34"/>
      <c r="C143" s="35"/>
      <c r="D143" s="220" t="s">
        <v>164</v>
      </c>
      <c r="E143" s="35"/>
      <c r="F143" s="221" t="s">
        <v>1500</v>
      </c>
      <c r="G143" s="35"/>
      <c r="H143" s="35"/>
      <c r="I143" s="121"/>
      <c r="J143" s="35"/>
      <c r="K143" s="35"/>
      <c r="L143" s="38"/>
      <c r="M143" s="222"/>
      <c r="N143" s="223"/>
      <c r="O143" s="70"/>
      <c r="P143" s="70"/>
      <c r="Q143" s="70"/>
      <c r="R143" s="70"/>
      <c r="S143" s="70"/>
      <c r="T143" s="71"/>
      <c r="U143" s="33"/>
      <c r="V143" s="33"/>
      <c r="W143" s="33"/>
      <c r="X143" s="33"/>
      <c r="Y143" s="33"/>
      <c r="Z143" s="33"/>
      <c r="AA143" s="33"/>
      <c r="AB143" s="33"/>
      <c r="AC143" s="33"/>
      <c r="AD143" s="33"/>
      <c r="AE143" s="33"/>
      <c r="AT143" s="16" t="s">
        <v>164</v>
      </c>
      <c r="AU143" s="16" t="s">
        <v>86</v>
      </c>
    </row>
    <row r="144" spans="1:65" s="12" customFormat="1" ht="22.9" customHeight="1">
      <c r="B144" s="191"/>
      <c r="C144" s="192"/>
      <c r="D144" s="193" t="s">
        <v>76</v>
      </c>
      <c r="E144" s="205" t="s">
        <v>1502</v>
      </c>
      <c r="F144" s="205" t="s">
        <v>1503</v>
      </c>
      <c r="G144" s="192"/>
      <c r="H144" s="192"/>
      <c r="I144" s="195"/>
      <c r="J144" s="206">
        <f>BK144</f>
        <v>0</v>
      </c>
      <c r="K144" s="192"/>
      <c r="L144" s="197"/>
      <c r="M144" s="198"/>
      <c r="N144" s="199"/>
      <c r="O144" s="199"/>
      <c r="P144" s="200">
        <f>SUM(P145:P146)</f>
        <v>0</v>
      </c>
      <c r="Q144" s="199"/>
      <c r="R144" s="200">
        <f>SUM(R145:R146)</f>
        <v>0</v>
      </c>
      <c r="S144" s="199"/>
      <c r="T144" s="201">
        <f>SUM(T145:T146)</f>
        <v>0</v>
      </c>
      <c r="AR144" s="202" t="s">
        <v>155</v>
      </c>
      <c r="AT144" s="203" t="s">
        <v>76</v>
      </c>
      <c r="AU144" s="203" t="s">
        <v>84</v>
      </c>
      <c r="AY144" s="202" t="s">
        <v>154</v>
      </c>
      <c r="BK144" s="204">
        <f>SUM(BK145:BK146)</f>
        <v>0</v>
      </c>
    </row>
    <row r="145" spans="1:65" s="2" customFormat="1" ht="21.75" customHeight="1">
      <c r="A145" s="33"/>
      <c r="B145" s="34"/>
      <c r="C145" s="207" t="s">
        <v>208</v>
      </c>
      <c r="D145" s="207" t="s">
        <v>157</v>
      </c>
      <c r="E145" s="208" t="s">
        <v>1504</v>
      </c>
      <c r="F145" s="209" t="s">
        <v>1505</v>
      </c>
      <c r="G145" s="210" t="s">
        <v>1451</v>
      </c>
      <c r="H145" s="264">
        <v>3</v>
      </c>
      <c r="I145" s="212"/>
      <c r="J145" s="213">
        <f>ROUND(I145*H145,2)</f>
        <v>0</v>
      </c>
      <c r="K145" s="209" t="s">
        <v>161</v>
      </c>
      <c r="L145" s="38"/>
      <c r="M145" s="214" t="s">
        <v>1</v>
      </c>
      <c r="N145" s="215" t="s">
        <v>42</v>
      </c>
      <c r="O145" s="70"/>
      <c r="P145" s="216">
        <f>O145*H145</f>
        <v>0</v>
      </c>
      <c r="Q145" s="216">
        <v>0</v>
      </c>
      <c r="R145" s="216">
        <f>Q145*H145</f>
        <v>0</v>
      </c>
      <c r="S145" s="216">
        <v>0</v>
      </c>
      <c r="T145" s="217">
        <f>S145*H145</f>
        <v>0</v>
      </c>
      <c r="U145" s="33"/>
      <c r="V145" s="33"/>
      <c r="W145" s="33"/>
      <c r="X145" s="33"/>
      <c r="Y145" s="33"/>
      <c r="Z145" s="33"/>
      <c r="AA145" s="33"/>
      <c r="AB145" s="33"/>
      <c r="AC145" s="33"/>
      <c r="AD145" s="33"/>
      <c r="AE145" s="33"/>
      <c r="AR145" s="218" t="s">
        <v>1490</v>
      </c>
      <c r="AT145" s="218" t="s">
        <v>157</v>
      </c>
      <c r="AU145" s="218" t="s">
        <v>86</v>
      </c>
      <c r="AY145" s="16" t="s">
        <v>154</v>
      </c>
      <c r="BE145" s="219">
        <f>IF(N145="základní",J145,0)</f>
        <v>0</v>
      </c>
      <c r="BF145" s="219">
        <f>IF(N145="snížená",J145,0)</f>
        <v>0</v>
      </c>
      <c r="BG145" s="219">
        <f>IF(N145="zákl. přenesená",J145,0)</f>
        <v>0</v>
      </c>
      <c r="BH145" s="219">
        <f>IF(N145="sníž. přenesená",J145,0)</f>
        <v>0</v>
      </c>
      <c r="BI145" s="219">
        <f>IF(N145="nulová",J145,0)</f>
        <v>0</v>
      </c>
      <c r="BJ145" s="16" t="s">
        <v>84</v>
      </c>
      <c r="BK145" s="219">
        <f>ROUND(I145*H145,2)</f>
        <v>0</v>
      </c>
      <c r="BL145" s="16" t="s">
        <v>1490</v>
      </c>
      <c r="BM145" s="218" t="s">
        <v>1506</v>
      </c>
    </row>
    <row r="146" spans="1:65" s="2" customFormat="1" ht="11.25">
      <c r="A146" s="33"/>
      <c r="B146" s="34"/>
      <c r="C146" s="35"/>
      <c r="D146" s="220" t="s">
        <v>164</v>
      </c>
      <c r="E146" s="35"/>
      <c r="F146" s="221" t="s">
        <v>1505</v>
      </c>
      <c r="G146" s="35"/>
      <c r="H146" s="35"/>
      <c r="I146" s="121"/>
      <c r="J146" s="35"/>
      <c r="K146" s="35"/>
      <c r="L146" s="38"/>
      <c r="M146" s="260"/>
      <c r="N146" s="261"/>
      <c r="O146" s="262"/>
      <c r="P146" s="262"/>
      <c r="Q146" s="262"/>
      <c r="R146" s="262"/>
      <c r="S146" s="262"/>
      <c r="T146" s="263"/>
      <c r="U146" s="33"/>
      <c r="V146" s="33"/>
      <c r="W146" s="33"/>
      <c r="X146" s="33"/>
      <c r="Y146" s="33"/>
      <c r="Z146" s="33"/>
      <c r="AA146" s="33"/>
      <c r="AB146" s="33"/>
      <c r="AC146" s="33"/>
      <c r="AD146" s="33"/>
      <c r="AE146" s="33"/>
      <c r="AT146" s="16" t="s">
        <v>164</v>
      </c>
      <c r="AU146" s="16" t="s">
        <v>86</v>
      </c>
    </row>
    <row r="147" spans="1:65" s="2" customFormat="1" ht="6.95" customHeight="1">
      <c r="A147" s="33"/>
      <c r="B147" s="53"/>
      <c r="C147" s="54"/>
      <c r="D147" s="54"/>
      <c r="E147" s="54"/>
      <c r="F147" s="54"/>
      <c r="G147" s="54"/>
      <c r="H147" s="54"/>
      <c r="I147" s="157"/>
      <c r="J147" s="54"/>
      <c r="K147" s="54"/>
      <c r="L147" s="38"/>
      <c r="M147" s="33"/>
      <c r="O147" s="33"/>
      <c r="P147" s="33"/>
      <c r="Q147" s="33"/>
      <c r="R147" s="33"/>
      <c r="S147" s="33"/>
      <c r="T147" s="33"/>
      <c r="U147" s="33"/>
      <c r="V147" s="33"/>
      <c r="W147" s="33"/>
      <c r="X147" s="33"/>
      <c r="Y147" s="33"/>
      <c r="Z147" s="33"/>
      <c r="AA147" s="33"/>
      <c r="AB147" s="33"/>
      <c r="AC147" s="33"/>
      <c r="AD147" s="33"/>
      <c r="AE147" s="33"/>
    </row>
  </sheetData>
  <sheetProtection algorithmName="SHA-512" hashValue="U+V8AkASR/pRNS+9rVzb300LIHS7kIuFwsFqtMy1kvm2UJHnrIynMms0KefJysf54nd/20Pvkahg13MOihBiVA==" saltValue="LBryRISd8G04EEj+it89KjtTSjUNOAFZwdebLQy4OdM/J0jF0kRNqyNWyGim1WqvsvsywzwDzSc98NY7GXITOg==" spinCount="100000" sheet="1" objects="1" scenarios="1" formatColumns="0" formatRows="0" autoFilter="0"/>
  <autoFilter ref="C123:K146"/>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40"/>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92"/>
      <c r="M2" s="292"/>
      <c r="N2" s="292"/>
      <c r="O2" s="292"/>
      <c r="P2" s="292"/>
      <c r="Q2" s="292"/>
      <c r="R2" s="292"/>
      <c r="S2" s="292"/>
      <c r="T2" s="292"/>
      <c r="U2" s="292"/>
      <c r="V2" s="292"/>
      <c r="AT2" s="16" t="s">
        <v>91</v>
      </c>
    </row>
    <row r="3" spans="1:46" s="1" customFormat="1" ht="6.95" customHeight="1">
      <c r="B3" s="115"/>
      <c r="C3" s="116"/>
      <c r="D3" s="116"/>
      <c r="E3" s="116"/>
      <c r="F3" s="116"/>
      <c r="G3" s="116"/>
      <c r="H3" s="116"/>
      <c r="I3" s="117"/>
      <c r="J3" s="116"/>
      <c r="K3" s="116"/>
      <c r="L3" s="19"/>
      <c r="AT3" s="16" t="s">
        <v>86</v>
      </c>
    </row>
    <row r="4" spans="1:46" s="1" customFormat="1" ht="24.95" customHeight="1">
      <c r="B4" s="19"/>
      <c r="D4" s="118" t="s">
        <v>126</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0" t="str">
        <f>'Rekapitulace stavby'!K6</f>
        <v>Oprava kolejí a výhybek v žst. Hradec nad Moravicí</v>
      </c>
      <c r="F7" s="311"/>
      <c r="G7" s="311"/>
      <c r="H7" s="311"/>
      <c r="I7" s="114"/>
      <c r="L7" s="19"/>
    </row>
    <row r="8" spans="1:46" s="1" customFormat="1" ht="12" customHeight="1">
      <c r="B8" s="19"/>
      <c r="D8" s="120" t="s">
        <v>127</v>
      </c>
      <c r="I8" s="114"/>
      <c r="L8" s="19"/>
    </row>
    <row r="9" spans="1:46" s="2" customFormat="1" ht="16.5" customHeight="1">
      <c r="A9" s="33"/>
      <c r="B9" s="38"/>
      <c r="C9" s="33"/>
      <c r="D9" s="33"/>
      <c r="E9" s="310" t="s">
        <v>128</v>
      </c>
      <c r="F9" s="312"/>
      <c r="G9" s="312"/>
      <c r="H9" s="312"/>
      <c r="I9" s="121"/>
      <c r="J9" s="33"/>
      <c r="K9" s="33"/>
      <c r="L9" s="50"/>
      <c r="S9" s="33"/>
      <c r="T9" s="33"/>
      <c r="U9" s="33"/>
      <c r="V9" s="33"/>
      <c r="W9" s="33"/>
      <c r="X9" s="33"/>
      <c r="Y9" s="33"/>
      <c r="Z9" s="33"/>
      <c r="AA9" s="33"/>
      <c r="AB9" s="33"/>
      <c r="AC9" s="33"/>
      <c r="AD9" s="33"/>
      <c r="AE9" s="33"/>
    </row>
    <row r="10" spans="1:46" s="2" customFormat="1" ht="12" customHeight="1">
      <c r="A10" s="33"/>
      <c r="B10" s="38"/>
      <c r="C10" s="33"/>
      <c r="D10" s="120" t="s">
        <v>129</v>
      </c>
      <c r="E10" s="33"/>
      <c r="F10" s="33"/>
      <c r="G10" s="33"/>
      <c r="H10" s="33"/>
      <c r="I10" s="121"/>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3" t="s">
        <v>130</v>
      </c>
      <c r="F11" s="312"/>
      <c r="G11" s="312"/>
      <c r="H11" s="312"/>
      <c r="I11" s="121"/>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21"/>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20" t="s">
        <v>18</v>
      </c>
      <c r="E13" s="33"/>
      <c r="F13" s="109" t="s">
        <v>1</v>
      </c>
      <c r="G13" s="33"/>
      <c r="H13" s="33"/>
      <c r="I13" s="122"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20</v>
      </c>
      <c r="E14" s="33"/>
      <c r="F14" s="109" t="s">
        <v>21</v>
      </c>
      <c r="G14" s="33"/>
      <c r="H14" s="33"/>
      <c r="I14" s="122" t="s">
        <v>22</v>
      </c>
      <c r="J14" s="123" t="str">
        <f>'Rekapitulace stavby'!AN8</f>
        <v>12. 6. 2020</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21"/>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20" t="s">
        <v>24</v>
      </c>
      <c r="E16" s="33"/>
      <c r="F16" s="33"/>
      <c r="G16" s="33"/>
      <c r="H16" s="33"/>
      <c r="I16" s="122"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22" t="s">
        <v>28</v>
      </c>
      <c r="J17" s="109" t="s">
        <v>29</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21"/>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20" t="s">
        <v>30</v>
      </c>
      <c r="E19" s="33"/>
      <c r="F19" s="33"/>
      <c r="G19" s="33"/>
      <c r="H19" s="33"/>
      <c r="I19" s="122"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4" t="str">
        <f>'Rekapitulace stavby'!E14</f>
        <v>Vyplň údaj</v>
      </c>
      <c r="F20" s="315"/>
      <c r="G20" s="315"/>
      <c r="H20" s="315"/>
      <c r="I20" s="122"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21"/>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20" t="s">
        <v>32</v>
      </c>
      <c r="E22" s="33"/>
      <c r="F22" s="33"/>
      <c r="G22" s="33"/>
      <c r="H22" s="33"/>
      <c r="I22" s="122" t="s">
        <v>25</v>
      </c>
      <c r="J22" s="109" t="s">
        <v>1</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
        <v>33</v>
      </c>
      <c r="F23" s="33"/>
      <c r="G23" s="33"/>
      <c r="H23" s="33"/>
      <c r="I23" s="122" t="s">
        <v>28</v>
      </c>
      <c r="J23" s="109" t="s">
        <v>1</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21"/>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20" t="s">
        <v>35</v>
      </c>
      <c r="E25" s="33"/>
      <c r="F25" s="33"/>
      <c r="G25" s="33"/>
      <c r="H25" s="33"/>
      <c r="I25" s="122" t="s">
        <v>25</v>
      </c>
      <c r="J25" s="109" t="s">
        <v>1</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
        <v>33</v>
      </c>
      <c r="F26" s="33"/>
      <c r="G26" s="33"/>
      <c r="H26" s="33"/>
      <c r="I26" s="122" t="s">
        <v>28</v>
      </c>
      <c r="J26" s="109" t="s">
        <v>1</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21"/>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20" t="s">
        <v>36</v>
      </c>
      <c r="E28" s="33"/>
      <c r="F28" s="33"/>
      <c r="G28" s="33"/>
      <c r="H28" s="33"/>
      <c r="I28" s="121"/>
      <c r="J28" s="33"/>
      <c r="K28" s="33"/>
      <c r="L28" s="50"/>
      <c r="S28" s="33"/>
      <c r="T28" s="33"/>
      <c r="U28" s="33"/>
      <c r="V28" s="33"/>
      <c r="W28" s="33"/>
      <c r="X28" s="33"/>
      <c r="Y28" s="33"/>
      <c r="Z28" s="33"/>
      <c r="AA28" s="33"/>
      <c r="AB28" s="33"/>
      <c r="AC28" s="33"/>
      <c r="AD28" s="33"/>
      <c r="AE28" s="33"/>
    </row>
    <row r="29" spans="1:31" s="8" customFormat="1" ht="16.5" customHeight="1">
      <c r="A29" s="124"/>
      <c r="B29" s="125"/>
      <c r="C29" s="124"/>
      <c r="D29" s="124"/>
      <c r="E29" s="316" t="s">
        <v>1</v>
      </c>
      <c r="F29" s="316"/>
      <c r="G29" s="316"/>
      <c r="H29" s="316"/>
      <c r="I29" s="126"/>
      <c r="J29" s="124"/>
      <c r="K29" s="124"/>
      <c r="L29" s="127"/>
      <c r="S29" s="124"/>
      <c r="T29" s="124"/>
      <c r="U29" s="124"/>
      <c r="V29" s="124"/>
      <c r="W29" s="124"/>
      <c r="X29" s="124"/>
      <c r="Y29" s="124"/>
      <c r="Z29" s="124"/>
      <c r="AA29" s="124"/>
      <c r="AB29" s="124"/>
      <c r="AC29" s="124"/>
      <c r="AD29" s="124"/>
      <c r="AE29" s="124"/>
    </row>
    <row r="30" spans="1:31" s="2" customFormat="1" ht="6.95" customHeight="1">
      <c r="A30" s="33"/>
      <c r="B30" s="38"/>
      <c r="C30" s="33"/>
      <c r="D30" s="33"/>
      <c r="E30" s="33"/>
      <c r="F30" s="33"/>
      <c r="G30" s="33"/>
      <c r="H30" s="33"/>
      <c r="I30" s="121"/>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25.35" customHeight="1">
      <c r="A32" s="33"/>
      <c r="B32" s="38"/>
      <c r="C32" s="33"/>
      <c r="D32" s="130" t="s">
        <v>37</v>
      </c>
      <c r="E32" s="33"/>
      <c r="F32" s="33"/>
      <c r="G32" s="33"/>
      <c r="H32" s="33"/>
      <c r="I32" s="121"/>
      <c r="J32" s="131">
        <f>ROUND(J123,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32" t="s">
        <v>39</v>
      </c>
      <c r="G34" s="33"/>
      <c r="H34" s="33"/>
      <c r="I34" s="133" t="s">
        <v>38</v>
      </c>
      <c r="J34" s="132" t="s">
        <v>40</v>
      </c>
      <c r="K34" s="33"/>
      <c r="L34" s="50"/>
      <c r="S34" s="33"/>
      <c r="T34" s="33"/>
      <c r="U34" s="33"/>
      <c r="V34" s="33"/>
      <c r="W34" s="33"/>
      <c r="X34" s="33"/>
      <c r="Y34" s="33"/>
      <c r="Z34" s="33"/>
      <c r="AA34" s="33"/>
      <c r="AB34" s="33"/>
      <c r="AC34" s="33"/>
      <c r="AD34" s="33"/>
      <c r="AE34" s="33"/>
    </row>
    <row r="35" spans="1:31" s="2" customFormat="1" ht="14.45" customHeight="1">
      <c r="A35" s="33"/>
      <c r="B35" s="38"/>
      <c r="C35" s="33"/>
      <c r="D35" s="134" t="s">
        <v>41</v>
      </c>
      <c r="E35" s="120" t="s">
        <v>42</v>
      </c>
      <c r="F35" s="135">
        <f>ROUND((SUM(BE123:BE439)),  2)</f>
        <v>0</v>
      </c>
      <c r="G35" s="33"/>
      <c r="H35" s="33"/>
      <c r="I35" s="136">
        <v>0.21</v>
      </c>
      <c r="J35" s="135">
        <f>ROUND(((SUM(BE123:BE439))*I35),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20" t="s">
        <v>43</v>
      </c>
      <c r="F36" s="135">
        <f>ROUND((SUM(BF123:BF439)),  2)</f>
        <v>0</v>
      </c>
      <c r="G36" s="33"/>
      <c r="H36" s="33"/>
      <c r="I36" s="136">
        <v>0.15</v>
      </c>
      <c r="J36" s="135">
        <f>ROUND(((SUM(BF123:BF439))*I36),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44</v>
      </c>
      <c r="F37" s="135">
        <f>ROUND((SUM(BG123:BG439)),  2)</f>
        <v>0</v>
      </c>
      <c r="G37" s="33"/>
      <c r="H37" s="33"/>
      <c r="I37" s="136">
        <v>0.21</v>
      </c>
      <c r="J37" s="135">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20" t="s">
        <v>45</v>
      </c>
      <c r="F38" s="135">
        <f>ROUND((SUM(BH123:BH439)),  2)</f>
        <v>0</v>
      </c>
      <c r="G38" s="33"/>
      <c r="H38" s="33"/>
      <c r="I38" s="136">
        <v>0.15</v>
      </c>
      <c r="J38" s="135">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46</v>
      </c>
      <c r="F39" s="135">
        <f>ROUND((SUM(BI123:BI439)),  2)</f>
        <v>0</v>
      </c>
      <c r="G39" s="33"/>
      <c r="H39" s="33"/>
      <c r="I39" s="136">
        <v>0</v>
      </c>
      <c r="J39" s="135">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2" customFormat="1" ht="25.35" customHeight="1">
      <c r="A41" s="33"/>
      <c r="B41" s="38"/>
      <c r="C41" s="137"/>
      <c r="D41" s="138" t="s">
        <v>47</v>
      </c>
      <c r="E41" s="139"/>
      <c r="F41" s="139"/>
      <c r="G41" s="140" t="s">
        <v>48</v>
      </c>
      <c r="H41" s="141" t="s">
        <v>49</v>
      </c>
      <c r="I41" s="142"/>
      <c r="J41" s="143">
        <f>SUM(J32:J39)</f>
        <v>0</v>
      </c>
      <c r="K41" s="144"/>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131</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7" t="str">
        <f>E7</f>
        <v>Oprava kolejí a výhybek v žst. Hradec nad Moravicí</v>
      </c>
      <c r="F85" s="318"/>
      <c r="G85" s="318"/>
      <c r="H85" s="318"/>
      <c r="I85" s="121"/>
      <c r="J85" s="35"/>
      <c r="K85" s="35"/>
      <c r="L85" s="50"/>
      <c r="S85" s="33"/>
      <c r="T85" s="33"/>
      <c r="U85" s="33"/>
      <c r="V85" s="33"/>
      <c r="W85" s="33"/>
      <c r="X85" s="33"/>
      <c r="Y85" s="33"/>
      <c r="Z85" s="33"/>
      <c r="AA85" s="33"/>
      <c r="AB85" s="33"/>
      <c r="AC85" s="33"/>
      <c r="AD85" s="33"/>
      <c r="AE85" s="33"/>
    </row>
    <row r="86" spans="1:31" s="1" customFormat="1" ht="12" customHeight="1">
      <c r="B86" s="20"/>
      <c r="C86" s="28" t="s">
        <v>127</v>
      </c>
      <c r="D86" s="21"/>
      <c r="E86" s="21"/>
      <c r="F86" s="21"/>
      <c r="G86" s="21"/>
      <c r="H86" s="21"/>
      <c r="I86" s="114"/>
      <c r="J86" s="21"/>
      <c r="K86" s="21"/>
      <c r="L86" s="19"/>
    </row>
    <row r="87" spans="1:31" s="2" customFormat="1" ht="16.5" customHeight="1">
      <c r="A87" s="33"/>
      <c r="B87" s="34"/>
      <c r="C87" s="35"/>
      <c r="D87" s="35"/>
      <c r="E87" s="317" t="s">
        <v>128</v>
      </c>
      <c r="F87" s="319"/>
      <c r="G87" s="319"/>
      <c r="H87" s="319"/>
      <c r="I87" s="121"/>
      <c r="J87" s="35"/>
      <c r="K87" s="35"/>
      <c r="L87" s="50"/>
      <c r="S87" s="33"/>
      <c r="T87" s="33"/>
      <c r="U87" s="33"/>
      <c r="V87" s="33"/>
      <c r="W87" s="33"/>
      <c r="X87" s="33"/>
      <c r="Y87" s="33"/>
      <c r="Z87" s="33"/>
      <c r="AA87" s="33"/>
      <c r="AB87" s="33"/>
      <c r="AC87" s="33"/>
      <c r="AD87" s="33"/>
      <c r="AE87" s="33"/>
    </row>
    <row r="88" spans="1:31" s="2" customFormat="1" ht="12" customHeight="1">
      <c r="A88" s="33"/>
      <c r="B88" s="34"/>
      <c r="C88" s="28" t="s">
        <v>129</v>
      </c>
      <c r="D88" s="35"/>
      <c r="E88" s="35"/>
      <c r="F88" s="35"/>
      <c r="G88" s="35"/>
      <c r="H88" s="35"/>
      <c r="I88" s="121"/>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70" t="str">
        <f>E11</f>
        <v>SO 01-01 - Oprava kolejí a výhybek v dopravně Hradec nad Moravicí</v>
      </c>
      <c r="F89" s="319"/>
      <c r="G89" s="319"/>
      <c r="H89" s="319"/>
      <c r="I89" s="121"/>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Opava</v>
      </c>
      <c r="G91" s="35"/>
      <c r="H91" s="35"/>
      <c r="I91" s="122" t="s">
        <v>22</v>
      </c>
      <c r="J91" s="65" t="str">
        <f>IF(J14="","",J14)</f>
        <v>12. 6. 2020</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5.2" customHeight="1">
      <c r="A93" s="33"/>
      <c r="B93" s="34"/>
      <c r="C93" s="28" t="s">
        <v>24</v>
      </c>
      <c r="D93" s="35"/>
      <c r="E93" s="35"/>
      <c r="F93" s="26" t="str">
        <f>E17</f>
        <v>Správa železnic, státní organizace, OŘ Ostrava</v>
      </c>
      <c r="G93" s="35"/>
      <c r="H93" s="35"/>
      <c r="I93" s="122" t="s">
        <v>32</v>
      </c>
      <c r="J93" s="31" t="str">
        <f>E23</f>
        <v xml:space="preserve"> </v>
      </c>
      <c r="K93" s="35"/>
      <c r="L93" s="50"/>
      <c r="S93" s="33"/>
      <c r="T93" s="33"/>
      <c r="U93" s="33"/>
      <c r="V93" s="33"/>
      <c r="W93" s="33"/>
      <c r="X93" s="33"/>
      <c r="Y93" s="33"/>
      <c r="Z93" s="33"/>
      <c r="AA93" s="33"/>
      <c r="AB93" s="33"/>
      <c r="AC93" s="33"/>
      <c r="AD93" s="33"/>
      <c r="AE93" s="33"/>
    </row>
    <row r="94" spans="1:31" s="2" customFormat="1" ht="15.2" customHeight="1">
      <c r="A94" s="33"/>
      <c r="B94" s="34"/>
      <c r="C94" s="28" t="s">
        <v>30</v>
      </c>
      <c r="D94" s="35"/>
      <c r="E94" s="35"/>
      <c r="F94" s="26" t="str">
        <f>IF(E20="","",E20)</f>
        <v>Vyplň údaj</v>
      </c>
      <c r="G94" s="35"/>
      <c r="H94" s="35"/>
      <c r="I94" s="122" t="s">
        <v>35</v>
      </c>
      <c r="J94" s="31" t="str">
        <f>E26</f>
        <v xml:space="preserve"> </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31" s="2" customFormat="1" ht="29.25" customHeight="1">
      <c r="A96" s="33"/>
      <c r="B96" s="34"/>
      <c r="C96" s="161" t="s">
        <v>132</v>
      </c>
      <c r="D96" s="162"/>
      <c r="E96" s="162"/>
      <c r="F96" s="162"/>
      <c r="G96" s="162"/>
      <c r="H96" s="162"/>
      <c r="I96" s="163"/>
      <c r="J96" s="164" t="s">
        <v>133</v>
      </c>
      <c r="K96" s="162"/>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2.9" customHeight="1">
      <c r="A98" s="33"/>
      <c r="B98" s="34"/>
      <c r="C98" s="165" t="s">
        <v>134</v>
      </c>
      <c r="D98" s="35"/>
      <c r="E98" s="35"/>
      <c r="F98" s="35"/>
      <c r="G98" s="35"/>
      <c r="H98" s="35"/>
      <c r="I98" s="121"/>
      <c r="J98" s="83">
        <f>J123</f>
        <v>0</v>
      </c>
      <c r="K98" s="35"/>
      <c r="L98" s="50"/>
      <c r="S98" s="33"/>
      <c r="T98" s="33"/>
      <c r="U98" s="33"/>
      <c r="V98" s="33"/>
      <c r="W98" s="33"/>
      <c r="X98" s="33"/>
      <c r="Y98" s="33"/>
      <c r="Z98" s="33"/>
      <c r="AA98" s="33"/>
      <c r="AB98" s="33"/>
      <c r="AC98" s="33"/>
      <c r="AD98" s="33"/>
      <c r="AE98" s="33"/>
      <c r="AU98" s="16" t="s">
        <v>135</v>
      </c>
    </row>
    <row r="99" spans="1:47" s="9" customFormat="1" ht="24.95" customHeight="1">
      <c r="B99" s="166"/>
      <c r="C99" s="167"/>
      <c r="D99" s="168" t="s">
        <v>136</v>
      </c>
      <c r="E99" s="169"/>
      <c r="F99" s="169"/>
      <c r="G99" s="169"/>
      <c r="H99" s="169"/>
      <c r="I99" s="170"/>
      <c r="J99" s="171">
        <f>J124</f>
        <v>0</v>
      </c>
      <c r="K99" s="167"/>
      <c r="L99" s="172"/>
    </row>
    <row r="100" spans="1:47" s="10" customFormat="1" ht="19.899999999999999" customHeight="1">
      <c r="B100" s="173"/>
      <c r="C100" s="103"/>
      <c r="D100" s="174" t="s">
        <v>137</v>
      </c>
      <c r="E100" s="175"/>
      <c r="F100" s="175"/>
      <c r="G100" s="175"/>
      <c r="H100" s="175"/>
      <c r="I100" s="176"/>
      <c r="J100" s="177">
        <f>J125</f>
        <v>0</v>
      </c>
      <c r="K100" s="103"/>
      <c r="L100" s="178"/>
    </row>
    <row r="101" spans="1:47" s="9" customFormat="1" ht="24.95" customHeight="1">
      <c r="B101" s="166"/>
      <c r="C101" s="167"/>
      <c r="D101" s="168" t="s">
        <v>138</v>
      </c>
      <c r="E101" s="169"/>
      <c r="F101" s="169"/>
      <c r="G101" s="169"/>
      <c r="H101" s="169"/>
      <c r="I101" s="170"/>
      <c r="J101" s="171">
        <f>J394</f>
        <v>0</v>
      </c>
      <c r="K101" s="167"/>
      <c r="L101" s="172"/>
    </row>
    <row r="102" spans="1:47" s="2" customFormat="1" ht="21.75" customHeight="1">
      <c r="A102" s="33"/>
      <c r="B102" s="34"/>
      <c r="C102" s="35"/>
      <c r="D102" s="35"/>
      <c r="E102" s="35"/>
      <c r="F102" s="35"/>
      <c r="G102" s="35"/>
      <c r="H102" s="35"/>
      <c r="I102" s="121"/>
      <c r="J102" s="35"/>
      <c r="K102" s="35"/>
      <c r="L102" s="50"/>
      <c r="S102" s="33"/>
      <c r="T102" s="33"/>
      <c r="U102" s="33"/>
      <c r="V102" s="33"/>
      <c r="W102" s="33"/>
      <c r="X102" s="33"/>
      <c r="Y102" s="33"/>
      <c r="Z102" s="33"/>
      <c r="AA102" s="33"/>
      <c r="AB102" s="33"/>
      <c r="AC102" s="33"/>
      <c r="AD102" s="33"/>
      <c r="AE102" s="33"/>
    </row>
    <row r="103" spans="1:47" s="2" customFormat="1" ht="6.95" customHeight="1">
      <c r="A103" s="33"/>
      <c r="B103" s="53"/>
      <c r="C103" s="54"/>
      <c r="D103" s="54"/>
      <c r="E103" s="54"/>
      <c r="F103" s="54"/>
      <c r="G103" s="54"/>
      <c r="H103" s="54"/>
      <c r="I103" s="157"/>
      <c r="J103" s="54"/>
      <c r="K103" s="54"/>
      <c r="L103" s="50"/>
      <c r="S103" s="33"/>
      <c r="T103" s="33"/>
      <c r="U103" s="33"/>
      <c r="V103" s="33"/>
      <c r="W103" s="33"/>
      <c r="X103" s="33"/>
      <c r="Y103" s="33"/>
      <c r="Z103" s="33"/>
      <c r="AA103" s="33"/>
      <c r="AB103" s="33"/>
      <c r="AC103" s="33"/>
      <c r="AD103" s="33"/>
      <c r="AE103" s="33"/>
    </row>
    <row r="107" spans="1:47" s="2" customFormat="1" ht="6.95" customHeight="1">
      <c r="A107" s="33"/>
      <c r="B107" s="55"/>
      <c r="C107" s="56"/>
      <c r="D107" s="56"/>
      <c r="E107" s="56"/>
      <c r="F107" s="56"/>
      <c r="G107" s="56"/>
      <c r="H107" s="56"/>
      <c r="I107" s="160"/>
      <c r="J107" s="56"/>
      <c r="K107" s="56"/>
      <c r="L107" s="50"/>
      <c r="S107" s="33"/>
      <c r="T107" s="33"/>
      <c r="U107" s="33"/>
      <c r="V107" s="33"/>
      <c r="W107" s="33"/>
      <c r="X107" s="33"/>
      <c r="Y107" s="33"/>
      <c r="Z107" s="33"/>
      <c r="AA107" s="33"/>
      <c r="AB107" s="33"/>
      <c r="AC107" s="33"/>
      <c r="AD107" s="33"/>
      <c r="AE107" s="33"/>
    </row>
    <row r="108" spans="1:47" s="2" customFormat="1" ht="24.95" customHeight="1">
      <c r="A108" s="33"/>
      <c r="B108" s="34"/>
      <c r="C108" s="22" t="s">
        <v>139</v>
      </c>
      <c r="D108" s="35"/>
      <c r="E108" s="35"/>
      <c r="F108" s="35"/>
      <c r="G108" s="35"/>
      <c r="H108" s="35"/>
      <c r="I108" s="121"/>
      <c r="J108" s="35"/>
      <c r="K108" s="35"/>
      <c r="L108" s="50"/>
      <c r="S108" s="33"/>
      <c r="T108" s="33"/>
      <c r="U108" s="33"/>
      <c r="V108" s="33"/>
      <c r="W108" s="33"/>
      <c r="X108" s="33"/>
      <c r="Y108" s="33"/>
      <c r="Z108" s="33"/>
      <c r="AA108" s="33"/>
      <c r="AB108" s="33"/>
      <c r="AC108" s="33"/>
      <c r="AD108" s="33"/>
      <c r="AE108" s="33"/>
    </row>
    <row r="109" spans="1:47" s="2" customFormat="1" ht="6.95" customHeight="1">
      <c r="A109" s="33"/>
      <c r="B109" s="34"/>
      <c r="C109" s="35"/>
      <c r="D109" s="35"/>
      <c r="E109" s="35"/>
      <c r="F109" s="35"/>
      <c r="G109" s="35"/>
      <c r="H109" s="35"/>
      <c r="I109" s="121"/>
      <c r="J109" s="35"/>
      <c r="K109" s="35"/>
      <c r="L109" s="50"/>
      <c r="S109" s="33"/>
      <c r="T109" s="33"/>
      <c r="U109" s="33"/>
      <c r="V109" s="33"/>
      <c r="W109" s="33"/>
      <c r="X109" s="33"/>
      <c r="Y109" s="33"/>
      <c r="Z109" s="33"/>
      <c r="AA109" s="33"/>
      <c r="AB109" s="33"/>
      <c r="AC109" s="33"/>
      <c r="AD109" s="33"/>
      <c r="AE109" s="33"/>
    </row>
    <row r="110" spans="1:47" s="2" customFormat="1" ht="12" customHeight="1">
      <c r="A110" s="33"/>
      <c r="B110" s="34"/>
      <c r="C110" s="28" t="s">
        <v>16</v>
      </c>
      <c r="D110" s="35"/>
      <c r="E110" s="35"/>
      <c r="F110" s="35"/>
      <c r="G110" s="35"/>
      <c r="H110" s="35"/>
      <c r="I110" s="121"/>
      <c r="J110" s="35"/>
      <c r="K110" s="35"/>
      <c r="L110" s="50"/>
      <c r="S110" s="33"/>
      <c r="T110" s="33"/>
      <c r="U110" s="33"/>
      <c r="V110" s="33"/>
      <c r="W110" s="33"/>
      <c r="X110" s="33"/>
      <c r="Y110" s="33"/>
      <c r="Z110" s="33"/>
      <c r="AA110" s="33"/>
      <c r="AB110" s="33"/>
      <c r="AC110" s="33"/>
      <c r="AD110" s="33"/>
      <c r="AE110" s="33"/>
    </row>
    <row r="111" spans="1:47" s="2" customFormat="1" ht="16.5" customHeight="1">
      <c r="A111" s="33"/>
      <c r="B111" s="34"/>
      <c r="C111" s="35"/>
      <c r="D111" s="35"/>
      <c r="E111" s="317" t="str">
        <f>E7</f>
        <v>Oprava kolejí a výhybek v žst. Hradec nad Moravicí</v>
      </c>
      <c r="F111" s="318"/>
      <c r="G111" s="318"/>
      <c r="H111" s="318"/>
      <c r="I111" s="121"/>
      <c r="J111" s="35"/>
      <c r="K111" s="35"/>
      <c r="L111" s="50"/>
      <c r="S111" s="33"/>
      <c r="T111" s="33"/>
      <c r="U111" s="33"/>
      <c r="V111" s="33"/>
      <c r="W111" s="33"/>
      <c r="X111" s="33"/>
      <c r="Y111" s="33"/>
      <c r="Z111" s="33"/>
      <c r="AA111" s="33"/>
      <c r="AB111" s="33"/>
      <c r="AC111" s="33"/>
      <c r="AD111" s="33"/>
      <c r="AE111" s="33"/>
    </row>
    <row r="112" spans="1:47" s="1" customFormat="1" ht="12" customHeight="1">
      <c r="B112" s="20"/>
      <c r="C112" s="28" t="s">
        <v>127</v>
      </c>
      <c r="D112" s="21"/>
      <c r="E112" s="21"/>
      <c r="F112" s="21"/>
      <c r="G112" s="21"/>
      <c r="H112" s="21"/>
      <c r="I112" s="114"/>
      <c r="J112" s="21"/>
      <c r="K112" s="21"/>
      <c r="L112" s="19"/>
    </row>
    <row r="113" spans="1:65" s="2" customFormat="1" ht="16.5" customHeight="1">
      <c r="A113" s="33"/>
      <c r="B113" s="34"/>
      <c r="C113" s="35"/>
      <c r="D113" s="35"/>
      <c r="E113" s="317" t="s">
        <v>128</v>
      </c>
      <c r="F113" s="319"/>
      <c r="G113" s="319"/>
      <c r="H113" s="319"/>
      <c r="I113" s="121"/>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129</v>
      </c>
      <c r="D114" s="35"/>
      <c r="E114" s="35"/>
      <c r="F114" s="35"/>
      <c r="G114" s="35"/>
      <c r="H114" s="35"/>
      <c r="I114" s="121"/>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70" t="str">
        <f>E11</f>
        <v>SO 01-01 - Oprava kolejí a výhybek v dopravně Hradec nad Moravicí</v>
      </c>
      <c r="F115" s="319"/>
      <c r="G115" s="319"/>
      <c r="H115" s="319"/>
      <c r="I115" s="121"/>
      <c r="J115" s="35"/>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121"/>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20</v>
      </c>
      <c r="D117" s="35"/>
      <c r="E117" s="35"/>
      <c r="F117" s="26" t="str">
        <f>F14</f>
        <v>PS Opava</v>
      </c>
      <c r="G117" s="35"/>
      <c r="H117" s="35"/>
      <c r="I117" s="122" t="s">
        <v>22</v>
      </c>
      <c r="J117" s="65" t="str">
        <f>IF(J14="","",J14)</f>
        <v>12. 6. 2020</v>
      </c>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121"/>
      <c r="J118" s="35"/>
      <c r="K118" s="35"/>
      <c r="L118" s="50"/>
      <c r="S118" s="33"/>
      <c r="T118" s="33"/>
      <c r="U118" s="33"/>
      <c r="V118" s="33"/>
      <c r="W118" s="33"/>
      <c r="X118" s="33"/>
      <c r="Y118" s="33"/>
      <c r="Z118" s="33"/>
      <c r="AA118" s="33"/>
      <c r="AB118" s="33"/>
      <c r="AC118" s="33"/>
      <c r="AD118" s="33"/>
      <c r="AE118" s="33"/>
    </row>
    <row r="119" spans="1:65" s="2" customFormat="1" ht="15.2" customHeight="1">
      <c r="A119" s="33"/>
      <c r="B119" s="34"/>
      <c r="C119" s="28" t="s">
        <v>24</v>
      </c>
      <c r="D119" s="35"/>
      <c r="E119" s="35"/>
      <c r="F119" s="26" t="str">
        <f>E17</f>
        <v>Správa železnic, státní organizace, OŘ Ostrava</v>
      </c>
      <c r="G119" s="35"/>
      <c r="H119" s="35"/>
      <c r="I119" s="122" t="s">
        <v>32</v>
      </c>
      <c r="J119" s="31" t="str">
        <f>E23</f>
        <v xml:space="preserve"> </v>
      </c>
      <c r="K119" s="35"/>
      <c r="L119" s="50"/>
      <c r="S119" s="33"/>
      <c r="T119" s="33"/>
      <c r="U119" s="33"/>
      <c r="V119" s="33"/>
      <c r="W119" s="33"/>
      <c r="X119" s="33"/>
      <c r="Y119" s="33"/>
      <c r="Z119" s="33"/>
      <c r="AA119" s="33"/>
      <c r="AB119" s="33"/>
      <c r="AC119" s="33"/>
      <c r="AD119" s="33"/>
      <c r="AE119" s="33"/>
    </row>
    <row r="120" spans="1:65" s="2" customFormat="1" ht="15.2" customHeight="1">
      <c r="A120" s="33"/>
      <c r="B120" s="34"/>
      <c r="C120" s="28" t="s">
        <v>30</v>
      </c>
      <c r="D120" s="35"/>
      <c r="E120" s="35"/>
      <c r="F120" s="26" t="str">
        <f>IF(E20="","",E20)</f>
        <v>Vyplň údaj</v>
      </c>
      <c r="G120" s="35"/>
      <c r="H120" s="35"/>
      <c r="I120" s="122" t="s">
        <v>35</v>
      </c>
      <c r="J120" s="31" t="str">
        <f>E26</f>
        <v xml:space="preserve"> </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121"/>
      <c r="J121" s="35"/>
      <c r="K121" s="35"/>
      <c r="L121" s="50"/>
      <c r="S121" s="33"/>
      <c r="T121" s="33"/>
      <c r="U121" s="33"/>
      <c r="V121" s="33"/>
      <c r="W121" s="33"/>
      <c r="X121" s="33"/>
      <c r="Y121" s="33"/>
      <c r="Z121" s="33"/>
      <c r="AA121" s="33"/>
      <c r="AB121" s="33"/>
      <c r="AC121" s="33"/>
      <c r="AD121" s="33"/>
      <c r="AE121" s="33"/>
    </row>
    <row r="122" spans="1:65" s="11" customFormat="1" ht="29.25" customHeight="1">
      <c r="A122" s="179"/>
      <c r="B122" s="180"/>
      <c r="C122" s="181" t="s">
        <v>140</v>
      </c>
      <c r="D122" s="182" t="s">
        <v>62</v>
      </c>
      <c r="E122" s="182" t="s">
        <v>58</v>
      </c>
      <c r="F122" s="182" t="s">
        <v>59</v>
      </c>
      <c r="G122" s="182" t="s">
        <v>141</v>
      </c>
      <c r="H122" s="182" t="s">
        <v>142</v>
      </c>
      <c r="I122" s="183" t="s">
        <v>143</v>
      </c>
      <c r="J122" s="182" t="s">
        <v>133</v>
      </c>
      <c r="K122" s="184" t="s">
        <v>144</v>
      </c>
      <c r="L122" s="185"/>
      <c r="M122" s="74" t="s">
        <v>1</v>
      </c>
      <c r="N122" s="75" t="s">
        <v>41</v>
      </c>
      <c r="O122" s="75" t="s">
        <v>145</v>
      </c>
      <c r="P122" s="75" t="s">
        <v>146</v>
      </c>
      <c r="Q122" s="75" t="s">
        <v>147</v>
      </c>
      <c r="R122" s="75" t="s">
        <v>148</v>
      </c>
      <c r="S122" s="75" t="s">
        <v>149</v>
      </c>
      <c r="T122" s="76" t="s">
        <v>150</v>
      </c>
      <c r="U122" s="179"/>
      <c r="V122" s="179"/>
      <c r="W122" s="179"/>
      <c r="X122" s="179"/>
      <c r="Y122" s="179"/>
      <c r="Z122" s="179"/>
      <c r="AA122" s="179"/>
      <c r="AB122" s="179"/>
      <c r="AC122" s="179"/>
      <c r="AD122" s="179"/>
      <c r="AE122" s="179"/>
    </row>
    <row r="123" spans="1:65" s="2" customFormat="1" ht="22.9" customHeight="1">
      <c r="A123" s="33"/>
      <c r="B123" s="34"/>
      <c r="C123" s="81" t="s">
        <v>151</v>
      </c>
      <c r="D123" s="35"/>
      <c r="E123" s="35"/>
      <c r="F123" s="35"/>
      <c r="G123" s="35"/>
      <c r="H123" s="35"/>
      <c r="I123" s="121"/>
      <c r="J123" s="186">
        <f>BK123</f>
        <v>0</v>
      </c>
      <c r="K123" s="35"/>
      <c r="L123" s="38"/>
      <c r="M123" s="77"/>
      <c r="N123" s="187"/>
      <c r="O123" s="78"/>
      <c r="P123" s="188">
        <f>P124+P394</f>
        <v>0</v>
      </c>
      <c r="Q123" s="78"/>
      <c r="R123" s="188">
        <f>R124+R394</f>
        <v>2403.2461200000007</v>
      </c>
      <c r="S123" s="78"/>
      <c r="T123" s="189">
        <f>T124+T394</f>
        <v>0</v>
      </c>
      <c r="U123" s="33"/>
      <c r="V123" s="33"/>
      <c r="W123" s="33"/>
      <c r="X123" s="33"/>
      <c r="Y123" s="33"/>
      <c r="Z123" s="33"/>
      <c r="AA123" s="33"/>
      <c r="AB123" s="33"/>
      <c r="AC123" s="33"/>
      <c r="AD123" s="33"/>
      <c r="AE123" s="33"/>
      <c r="AT123" s="16" t="s">
        <v>76</v>
      </c>
      <c r="AU123" s="16" t="s">
        <v>135</v>
      </c>
      <c r="BK123" s="190">
        <f>BK124+BK394</f>
        <v>0</v>
      </c>
    </row>
    <row r="124" spans="1:65" s="12" customFormat="1" ht="25.9" customHeight="1">
      <c r="B124" s="191"/>
      <c r="C124" s="192"/>
      <c r="D124" s="193" t="s">
        <v>76</v>
      </c>
      <c r="E124" s="194" t="s">
        <v>152</v>
      </c>
      <c r="F124" s="194" t="s">
        <v>153</v>
      </c>
      <c r="G124" s="192"/>
      <c r="H124" s="192"/>
      <c r="I124" s="195"/>
      <c r="J124" s="196">
        <f>BK124</f>
        <v>0</v>
      </c>
      <c r="K124" s="192"/>
      <c r="L124" s="197"/>
      <c r="M124" s="198"/>
      <c r="N124" s="199"/>
      <c r="O124" s="199"/>
      <c r="P124" s="200">
        <f>P125</f>
        <v>0</v>
      </c>
      <c r="Q124" s="199"/>
      <c r="R124" s="200">
        <f>R125</f>
        <v>2403.2461200000007</v>
      </c>
      <c r="S124" s="199"/>
      <c r="T124" s="201">
        <f>T125</f>
        <v>0</v>
      </c>
      <c r="AR124" s="202" t="s">
        <v>84</v>
      </c>
      <c r="AT124" s="203" t="s">
        <v>76</v>
      </c>
      <c r="AU124" s="203" t="s">
        <v>77</v>
      </c>
      <c r="AY124" s="202" t="s">
        <v>154</v>
      </c>
      <c r="BK124" s="204">
        <f>BK125</f>
        <v>0</v>
      </c>
    </row>
    <row r="125" spans="1:65" s="12" customFormat="1" ht="22.9" customHeight="1">
      <c r="B125" s="191"/>
      <c r="C125" s="192"/>
      <c r="D125" s="193" t="s">
        <v>76</v>
      </c>
      <c r="E125" s="205" t="s">
        <v>155</v>
      </c>
      <c r="F125" s="205" t="s">
        <v>156</v>
      </c>
      <c r="G125" s="192"/>
      <c r="H125" s="192"/>
      <c r="I125" s="195"/>
      <c r="J125" s="206">
        <f>BK125</f>
        <v>0</v>
      </c>
      <c r="K125" s="192"/>
      <c r="L125" s="197"/>
      <c r="M125" s="198"/>
      <c r="N125" s="199"/>
      <c r="O125" s="199"/>
      <c r="P125" s="200">
        <f>SUM(P126:P393)</f>
        <v>0</v>
      </c>
      <c r="Q125" s="199"/>
      <c r="R125" s="200">
        <f>SUM(R126:R393)</f>
        <v>2403.2461200000007</v>
      </c>
      <c r="S125" s="199"/>
      <c r="T125" s="201">
        <f>SUM(T126:T393)</f>
        <v>0</v>
      </c>
      <c r="AR125" s="202" t="s">
        <v>84</v>
      </c>
      <c r="AT125" s="203" t="s">
        <v>76</v>
      </c>
      <c r="AU125" s="203" t="s">
        <v>84</v>
      </c>
      <c r="AY125" s="202" t="s">
        <v>154</v>
      </c>
      <c r="BK125" s="204">
        <f>SUM(BK126:BK393)</f>
        <v>0</v>
      </c>
    </row>
    <row r="126" spans="1:65" s="2" customFormat="1" ht="21.75" customHeight="1">
      <c r="A126" s="33"/>
      <c r="B126" s="34"/>
      <c r="C126" s="207" t="s">
        <v>84</v>
      </c>
      <c r="D126" s="207" t="s">
        <v>157</v>
      </c>
      <c r="E126" s="208" t="s">
        <v>158</v>
      </c>
      <c r="F126" s="209" t="s">
        <v>159</v>
      </c>
      <c r="G126" s="210" t="s">
        <v>160</v>
      </c>
      <c r="H126" s="211">
        <v>125.51</v>
      </c>
      <c r="I126" s="212"/>
      <c r="J126" s="213">
        <f>ROUND(I126*H126,2)</f>
        <v>0</v>
      </c>
      <c r="K126" s="209" t="s">
        <v>161</v>
      </c>
      <c r="L126" s="38"/>
      <c r="M126" s="214" t="s">
        <v>1</v>
      </c>
      <c r="N126" s="215" t="s">
        <v>42</v>
      </c>
      <c r="O126" s="70"/>
      <c r="P126" s="216">
        <f>O126*H126</f>
        <v>0</v>
      </c>
      <c r="Q126" s="216">
        <v>0</v>
      </c>
      <c r="R126" s="216">
        <f>Q126*H126</f>
        <v>0</v>
      </c>
      <c r="S126" s="216">
        <v>0</v>
      </c>
      <c r="T126" s="217">
        <f>S126*H126</f>
        <v>0</v>
      </c>
      <c r="U126" s="33"/>
      <c r="V126" s="33"/>
      <c r="W126" s="33"/>
      <c r="X126" s="33"/>
      <c r="Y126" s="33"/>
      <c r="Z126" s="33"/>
      <c r="AA126" s="33"/>
      <c r="AB126" s="33"/>
      <c r="AC126" s="33"/>
      <c r="AD126" s="33"/>
      <c r="AE126" s="33"/>
      <c r="AR126" s="218" t="s">
        <v>162</v>
      </c>
      <c r="AT126" s="218" t="s">
        <v>157</v>
      </c>
      <c r="AU126" s="218" t="s">
        <v>86</v>
      </c>
      <c r="AY126" s="16" t="s">
        <v>154</v>
      </c>
      <c r="BE126" s="219">
        <f>IF(N126="základní",J126,0)</f>
        <v>0</v>
      </c>
      <c r="BF126" s="219">
        <f>IF(N126="snížená",J126,0)</f>
        <v>0</v>
      </c>
      <c r="BG126" s="219">
        <f>IF(N126="zákl. přenesená",J126,0)</f>
        <v>0</v>
      </c>
      <c r="BH126" s="219">
        <f>IF(N126="sníž. přenesená",J126,0)</f>
        <v>0</v>
      </c>
      <c r="BI126" s="219">
        <f>IF(N126="nulová",J126,0)</f>
        <v>0</v>
      </c>
      <c r="BJ126" s="16" t="s">
        <v>84</v>
      </c>
      <c r="BK126" s="219">
        <f>ROUND(I126*H126,2)</f>
        <v>0</v>
      </c>
      <c r="BL126" s="16" t="s">
        <v>162</v>
      </c>
      <c r="BM126" s="218" t="s">
        <v>163</v>
      </c>
    </row>
    <row r="127" spans="1:65" s="2" customFormat="1" ht="19.5">
      <c r="A127" s="33"/>
      <c r="B127" s="34"/>
      <c r="C127" s="35"/>
      <c r="D127" s="220" t="s">
        <v>164</v>
      </c>
      <c r="E127" s="35"/>
      <c r="F127" s="221" t="s">
        <v>165</v>
      </c>
      <c r="G127" s="35"/>
      <c r="H127" s="35"/>
      <c r="I127" s="121"/>
      <c r="J127" s="35"/>
      <c r="K127" s="35"/>
      <c r="L127" s="38"/>
      <c r="M127" s="222"/>
      <c r="N127" s="223"/>
      <c r="O127" s="70"/>
      <c r="P127" s="70"/>
      <c r="Q127" s="70"/>
      <c r="R127" s="70"/>
      <c r="S127" s="70"/>
      <c r="T127" s="71"/>
      <c r="U127" s="33"/>
      <c r="V127" s="33"/>
      <c r="W127" s="33"/>
      <c r="X127" s="33"/>
      <c r="Y127" s="33"/>
      <c r="Z127" s="33"/>
      <c r="AA127" s="33"/>
      <c r="AB127" s="33"/>
      <c r="AC127" s="33"/>
      <c r="AD127" s="33"/>
      <c r="AE127" s="33"/>
      <c r="AT127" s="16" t="s">
        <v>164</v>
      </c>
      <c r="AU127" s="16" t="s">
        <v>86</v>
      </c>
    </row>
    <row r="128" spans="1:65" s="2" customFormat="1" ht="19.5">
      <c r="A128" s="33"/>
      <c r="B128" s="34"/>
      <c r="C128" s="35"/>
      <c r="D128" s="220" t="s">
        <v>166</v>
      </c>
      <c r="E128" s="35"/>
      <c r="F128" s="224" t="s">
        <v>167</v>
      </c>
      <c r="G128" s="35"/>
      <c r="H128" s="35"/>
      <c r="I128" s="121"/>
      <c r="J128" s="35"/>
      <c r="K128" s="35"/>
      <c r="L128" s="38"/>
      <c r="M128" s="222"/>
      <c r="N128" s="223"/>
      <c r="O128" s="70"/>
      <c r="P128" s="70"/>
      <c r="Q128" s="70"/>
      <c r="R128" s="70"/>
      <c r="S128" s="70"/>
      <c r="T128" s="71"/>
      <c r="U128" s="33"/>
      <c r="V128" s="33"/>
      <c r="W128" s="33"/>
      <c r="X128" s="33"/>
      <c r="Y128" s="33"/>
      <c r="Z128" s="33"/>
      <c r="AA128" s="33"/>
      <c r="AB128" s="33"/>
      <c r="AC128" s="33"/>
      <c r="AD128" s="33"/>
      <c r="AE128" s="33"/>
      <c r="AT128" s="16" t="s">
        <v>166</v>
      </c>
      <c r="AU128" s="16" t="s">
        <v>86</v>
      </c>
    </row>
    <row r="129" spans="1:65" s="13" customFormat="1" ht="11.25">
      <c r="B129" s="225"/>
      <c r="C129" s="226"/>
      <c r="D129" s="220" t="s">
        <v>168</v>
      </c>
      <c r="E129" s="227" t="s">
        <v>1</v>
      </c>
      <c r="F129" s="228" t="s">
        <v>169</v>
      </c>
      <c r="G129" s="226"/>
      <c r="H129" s="229">
        <v>125.51</v>
      </c>
      <c r="I129" s="230"/>
      <c r="J129" s="226"/>
      <c r="K129" s="226"/>
      <c r="L129" s="231"/>
      <c r="M129" s="232"/>
      <c r="N129" s="233"/>
      <c r="O129" s="233"/>
      <c r="P129" s="233"/>
      <c r="Q129" s="233"/>
      <c r="R129" s="233"/>
      <c r="S129" s="233"/>
      <c r="T129" s="234"/>
      <c r="AT129" s="235" t="s">
        <v>168</v>
      </c>
      <c r="AU129" s="235" t="s">
        <v>86</v>
      </c>
      <c r="AV129" s="13" t="s">
        <v>86</v>
      </c>
      <c r="AW129" s="13" t="s">
        <v>34</v>
      </c>
      <c r="AX129" s="13" t="s">
        <v>84</v>
      </c>
      <c r="AY129" s="235" t="s">
        <v>154</v>
      </c>
    </row>
    <row r="130" spans="1:65" s="2" customFormat="1" ht="21.75" customHeight="1">
      <c r="A130" s="33"/>
      <c r="B130" s="34"/>
      <c r="C130" s="207" t="s">
        <v>86</v>
      </c>
      <c r="D130" s="207" t="s">
        <v>157</v>
      </c>
      <c r="E130" s="208" t="s">
        <v>170</v>
      </c>
      <c r="F130" s="209" t="s">
        <v>171</v>
      </c>
      <c r="G130" s="210" t="s">
        <v>172</v>
      </c>
      <c r="H130" s="211">
        <v>3.9</v>
      </c>
      <c r="I130" s="212"/>
      <c r="J130" s="213">
        <f>ROUND(I130*H130,2)</f>
        <v>0</v>
      </c>
      <c r="K130" s="209" t="s">
        <v>161</v>
      </c>
      <c r="L130" s="38"/>
      <c r="M130" s="214" t="s">
        <v>1</v>
      </c>
      <c r="N130" s="215" t="s">
        <v>42</v>
      </c>
      <c r="O130" s="70"/>
      <c r="P130" s="216">
        <f>O130*H130</f>
        <v>0</v>
      </c>
      <c r="Q130" s="216">
        <v>0</v>
      </c>
      <c r="R130" s="216">
        <f>Q130*H130</f>
        <v>0</v>
      </c>
      <c r="S130" s="216">
        <v>0</v>
      </c>
      <c r="T130" s="217">
        <f>S130*H130</f>
        <v>0</v>
      </c>
      <c r="U130" s="33"/>
      <c r="V130" s="33"/>
      <c r="W130" s="33"/>
      <c r="X130" s="33"/>
      <c r="Y130" s="33"/>
      <c r="Z130" s="33"/>
      <c r="AA130" s="33"/>
      <c r="AB130" s="33"/>
      <c r="AC130" s="33"/>
      <c r="AD130" s="33"/>
      <c r="AE130" s="33"/>
      <c r="AR130" s="218" t="s">
        <v>162</v>
      </c>
      <c r="AT130" s="218" t="s">
        <v>157</v>
      </c>
      <c r="AU130" s="218" t="s">
        <v>86</v>
      </c>
      <c r="AY130" s="16" t="s">
        <v>154</v>
      </c>
      <c r="BE130" s="219">
        <f>IF(N130="základní",J130,0)</f>
        <v>0</v>
      </c>
      <c r="BF130" s="219">
        <f>IF(N130="snížená",J130,0)</f>
        <v>0</v>
      </c>
      <c r="BG130" s="219">
        <f>IF(N130="zákl. přenesená",J130,0)</f>
        <v>0</v>
      </c>
      <c r="BH130" s="219">
        <f>IF(N130="sníž. přenesená",J130,0)</f>
        <v>0</v>
      </c>
      <c r="BI130" s="219">
        <f>IF(N130="nulová",J130,0)</f>
        <v>0</v>
      </c>
      <c r="BJ130" s="16" t="s">
        <v>84</v>
      </c>
      <c r="BK130" s="219">
        <f>ROUND(I130*H130,2)</f>
        <v>0</v>
      </c>
      <c r="BL130" s="16" t="s">
        <v>162</v>
      </c>
      <c r="BM130" s="218" t="s">
        <v>173</v>
      </c>
    </row>
    <row r="131" spans="1:65" s="2" customFormat="1" ht="19.5">
      <c r="A131" s="33"/>
      <c r="B131" s="34"/>
      <c r="C131" s="35"/>
      <c r="D131" s="220" t="s">
        <v>164</v>
      </c>
      <c r="E131" s="35"/>
      <c r="F131" s="221" t="s">
        <v>174</v>
      </c>
      <c r="G131" s="35"/>
      <c r="H131" s="35"/>
      <c r="I131" s="121"/>
      <c r="J131" s="35"/>
      <c r="K131" s="35"/>
      <c r="L131" s="38"/>
      <c r="M131" s="222"/>
      <c r="N131" s="223"/>
      <c r="O131" s="70"/>
      <c r="P131" s="70"/>
      <c r="Q131" s="70"/>
      <c r="R131" s="70"/>
      <c r="S131" s="70"/>
      <c r="T131" s="71"/>
      <c r="U131" s="33"/>
      <c r="V131" s="33"/>
      <c r="W131" s="33"/>
      <c r="X131" s="33"/>
      <c r="Y131" s="33"/>
      <c r="Z131" s="33"/>
      <c r="AA131" s="33"/>
      <c r="AB131" s="33"/>
      <c r="AC131" s="33"/>
      <c r="AD131" s="33"/>
      <c r="AE131" s="33"/>
      <c r="AT131" s="16" t="s">
        <v>164</v>
      </c>
      <c r="AU131" s="16" t="s">
        <v>86</v>
      </c>
    </row>
    <row r="132" spans="1:65" s="13" customFormat="1" ht="11.25">
      <c r="B132" s="225"/>
      <c r="C132" s="226"/>
      <c r="D132" s="220" t="s">
        <v>168</v>
      </c>
      <c r="E132" s="227" t="s">
        <v>1</v>
      </c>
      <c r="F132" s="228" t="s">
        <v>175</v>
      </c>
      <c r="G132" s="226"/>
      <c r="H132" s="229">
        <v>3.9</v>
      </c>
      <c r="I132" s="230"/>
      <c r="J132" s="226"/>
      <c r="K132" s="226"/>
      <c r="L132" s="231"/>
      <c r="M132" s="232"/>
      <c r="N132" s="233"/>
      <c r="O132" s="233"/>
      <c r="P132" s="233"/>
      <c r="Q132" s="233"/>
      <c r="R132" s="233"/>
      <c r="S132" s="233"/>
      <c r="T132" s="234"/>
      <c r="AT132" s="235" t="s">
        <v>168</v>
      </c>
      <c r="AU132" s="235" t="s">
        <v>86</v>
      </c>
      <c r="AV132" s="13" t="s">
        <v>86</v>
      </c>
      <c r="AW132" s="13" t="s">
        <v>34</v>
      </c>
      <c r="AX132" s="13" t="s">
        <v>84</v>
      </c>
      <c r="AY132" s="235" t="s">
        <v>154</v>
      </c>
    </row>
    <row r="133" spans="1:65" s="2" customFormat="1" ht="21.75" customHeight="1">
      <c r="A133" s="33"/>
      <c r="B133" s="34"/>
      <c r="C133" s="207" t="s">
        <v>176</v>
      </c>
      <c r="D133" s="207" t="s">
        <v>157</v>
      </c>
      <c r="E133" s="208" t="s">
        <v>177</v>
      </c>
      <c r="F133" s="209" t="s">
        <v>178</v>
      </c>
      <c r="G133" s="210" t="s">
        <v>179</v>
      </c>
      <c r="H133" s="211">
        <v>170</v>
      </c>
      <c r="I133" s="212"/>
      <c r="J133" s="213">
        <f>ROUND(I133*H133,2)</f>
        <v>0</v>
      </c>
      <c r="K133" s="209" t="s">
        <v>161</v>
      </c>
      <c r="L133" s="38"/>
      <c r="M133" s="214" t="s">
        <v>1</v>
      </c>
      <c r="N133" s="215" t="s">
        <v>42</v>
      </c>
      <c r="O133" s="70"/>
      <c r="P133" s="216">
        <f>O133*H133</f>
        <v>0</v>
      </c>
      <c r="Q133" s="216">
        <v>0</v>
      </c>
      <c r="R133" s="216">
        <f>Q133*H133</f>
        <v>0</v>
      </c>
      <c r="S133" s="216">
        <v>0</v>
      </c>
      <c r="T133" s="217">
        <f>S133*H133</f>
        <v>0</v>
      </c>
      <c r="U133" s="33"/>
      <c r="V133" s="33"/>
      <c r="W133" s="33"/>
      <c r="X133" s="33"/>
      <c r="Y133" s="33"/>
      <c r="Z133" s="33"/>
      <c r="AA133" s="33"/>
      <c r="AB133" s="33"/>
      <c r="AC133" s="33"/>
      <c r="AD133" s="33"/>
      <c r="AE133" s="33"/>
      <c r="AR133" s="218" t="s">
        <v>162</v>
      </c>
      <c r="AT133" s="218" t="s">
        <v>157</v>
      </c>
      <c r="AU133" s="218" t="s">
        <v>86</v>
      </c>
      <c r="AY133" s="16" t="s">
        <v>154</v>
      </c>
      <c r="BE133" s="219">
        <f>IF(N133="základní",J133,0)</f>
        <v>0</v>
      </c>
      <c r="BF133" s="219">
        <f>IF(N133="snížená",J133,0)</f>
        <v>0</v>
      </c>
      <c r="BG133" s="219">
        <f>IF(N133="zákl. přenesená",J133,0)</f>
        <v>0</v>
      </c>
      <c r="BH133" s="219">
        <f>IF(N133="sníž. přenesená",J133,0)</f>
        <v>0</v>
      </c>
      <c r="BI133" s="219">
        <f>IF(N133="nulová",J133,0)</f>
        <v>0</v>
      </c>
      <c r="BJ133" s="16" t="s">
        <v>84</v>
      </c>
      <c r="BK133" s="219">
        <f>ROUND(I133*H133,2)</f>
        <v>0</v>
      </c>
      <c r="BL133" s="16" t="s">
        <v>162</v>
      </c>
      <c r="BM133" s="218" t="s">
        <v>180</v>
      </c>
    </row>
    <row r="134" spans="1:65" s="2" customFormat="1" ht="19.5">
      <c r="A134" s="33"/>
      <c r="B134" s="34"/>
      <c r="C134" s="35"/>
      <c r="D134" s="220" t="s">
        <v>164</v>
      </c>
      <c r="E134" s="35"/>
      <c r="F134" s="221" t="s">
        <v>181</v>
      </c>
      <c r="G134" s="35"/>
      <c r="H134" s="35"/>
      <c r="I134" s="121"/>
      <c r="J134" s="35"/>
      <c r="K134" s="35"/>
      <c r="L134" s="38"/>
      <c r="M134" s="222"/>
      <c r="N134" s="223"/>
      <c r="O134" s="70"/>
      <c r="P134" s="70"/>
      <c r="Q134" s="70"/>
      <c r="R134" s="70"/>
      <c r="S134" s="70"/>
      <c r="T134" s="71"/>
      <c r="U134" s="33"/>
      <c r="V134" s="33"/>
      <c r="W134" s="33"/>
      <c r="X134" s="33"/>
      <c r="Y134" s="33"/>
      <c r="Z134" s="33"/>
      <c r="AA134" s="33"/>
      <c r="AB134" s="33"/>
      <c r="AC134" s="33"/>
      <c r="AD134" s="33"/>
      <c r="AE134" s="33"/>
      <c r="AT134" s="16" t="s">
        <v>164</v>
      </c>
      <c r="AU134" s="16" t="s">
        <v>86</v>
      </c>
    </row>
    <row r="135" spans="1:65" s="2" customFormat="1" ht="19.5">
      <c r="A135" s="33"/>
      <c r="B135" s="34"/>
      <c r="C135" s="35"/>
      <c r="D135" s="220" t="s">
        <v>166</v>
      </c>
      <c r="E135" s="35"/>
      <c r="F135" s="224" t="s">
        <v>182</v>
      </c>
      <c r="G135" s="35"/>
      <c r="H135" s="35"/>
      <c r="I135" s="121"/>
      <c r="J135" s="35"/>
      <c r="K135" s="35"/>
      <c r="L135" s="38"/>
      <c r="M135" s="222"/>
      <c r="N135" s="223"/>
      <c r="O135" s="70"/>
      <c r="P135" s="70"/>
      <c r="Q135" s="70"/>
      <c r="R135" s="70"/>
      <c r="S135" s="70"/>
      <c r="T135" s="71"/>
      <c r="U135" s="33"/>
      <c r="V135" s="33"/>
      <c r="W135" s="33"/>
      <c r="X135" s="33"/>
      <c r="Y135" s="33"/>
      <c r="Z135" s="33"/>
      <c r="AA135" s="33"/>
      <c r="AB135" s="33"/>
      <c r="AC135" s="33"/>
      <c r="AD135" s="33"/>
      <c r="AE135" s="33"/>
      <c r="AT135" s="16" t="s">
        <v>166</v>
      </c>
      <c r="AU135" s="16" t="s">
        <v>86</v>
      </c>
    </row>
    <row r="136" spans="1:65" s="2" customFormat="1" ht="21.75" customHeight="1">
      <c r="A136" s="33"/>
      <c r="B136" s="34"/>
      <c r="C136" s="207" t="s">
        <v>162</v>
      </c>
      <c r="D136" s="207" t="s">
        <v>157</v>
      </c>
      <c r="E136" s="208" t="s">
        <v>183</v>
      </c>
      <c r="F136" s="209" t="s">
        <v>184</v>
      </c>
      <c r="G136" s="210" t="s">
        <v>185</v>
      </c>
      <c r="H136" s="211">
        <v>492.98700000000002</v>
      </c>
      <c r="I136" s="212"/>
      <c r="J136" s="213">
        <f>ROUND(I136*H136,2)</f>
        <v>0</v>
      </c>
      <c r="K136" s="209" t="s">
        <v>161</v>
      </c>
      <c r="L136" s="38"/>
      <c r="M136" s="214" t="s">
        <v>1</v>
      </c>
      <c r="N136" s="215" t="s">
        <v>42</v>
      </c>
      <c r="O136" s="70"/>
      <c r="P136" s="216">
        <f>O136*H136</f>
        <v>0</v>
      </c>
      <c r="Q136" s="216">
        <v>0</v>
      </c>
      <c r="R136" s="216">
        <f>Q136*H136</f>
        <v>0</v>
      </c>
      <c r="S136" s="216">
        <v>0</v>
      </c>
      <c r="T136" s="217">
        <f>S136*H136</f>
        <v>0</v>
      </c>
      <c r="U136" s="33"/>
      <c r="V136" s="33"/>
      <c r="W136" s="33"/>
      <c r="X136" s="33"/>
      <c r="Y136" s="33"/>
      <c r="Z136" s="33"/>
      <c r="AA136" s="33"/>
      <c r="AB136" s="33"/>
      <c r="AC136" s="33"/>
      <c r="AD136" s="33"/>
      <c r="AE136" s="33"/>
      <c r="AR136" s="218" t="s">
        <v>162</v>
      </c>
      <c r="AT136" s="218" t="s">
        <v>157</v>
      </c>
      <c r="AU136" s="218" t="s">
        <v>86</v>
      </c>
      <c r="AY136" s="16" t="s">
        <v>154</v>
      </c>
      <c r="BE136" s="219">
        <f>IF(N136="základní",J136,0)</f>
        <v>0</v>
      </c>
      <c r="BF136" s="219">
        <f>IF(N136="snížená",J136,0)</f>
        <v>0</v>
      </c>
      <c r="BG136" s="219">
        <f>IF(N136="zákl. přenesená",J136,0)</f>
        <v>0</v>
      </c>
      <c r="BH136" s="219">
        <f>IF(N136="sníž. přenesená",J136,0)</f>
        <v>0</v>
      </c>
      <c r="BI136" s="219">
        <f>IF(N136="nulová",J136,0)</f>
        <v>0</v>
      </c>
      <c r="BJ136" s="16" t="s">
        <v>84</v>
      </c>
      <c r="BK136" s="219">
        <f>ROUND(I136*H136,2)</f>
        <v>0</v>
      </c>
      <c r="BL136" s="16" t="s">
        <v>162</v>
      </c>
      <c r="BM136" s="218" t="s">
        <v>186</v>
      </c>
    </row>
    <row r="137" spans="1:65" s="2" customFormat="1" ht="29.25">
      <c r="A137" s="33"/>
      <c r="B137" s="34"/>
      <c r="C137" s="35"/>
      <c r="D137" s="220" t="s">
        <v>164</v>
      </c>
      <c r="E137" s="35"/>
      <c r="F137" s="221" t="s">
        <v>187</v>
      </c>
      <c r="G137" s="35"/>
      <c r="H137" s="35"/>
      <c r="I137" s="121"/>
      <c r="J137" s="35"/>
      <c r="K137" s="35"/>
      <c r="L137" s="38"/>
      <c r="M137" s="222"/>
      <c r="N137" s="223"/>
      <c r="O137" s="70"/>
      <c r="P137" s="70"/>
      <c r="Q137" s="70"/>
      <c r="R137" s="70"/>
      <c r="S137" s="70"/>
      <c r="T137" s="71"/>
      <c r="U137" s="33"/>
      <c r="V137" s="33"/>
      <c r="W137" s="33"/>
      <c r="X137" s="33"/>
      <c r="Y137" s="33"/>
      <c r="Z137" s="33"/>
      <c r="AA137" s="33"/>
      <c r="AB137" s="33"/>
      <c r="AC137" s="33"/>
      <c r="AD137" s="33"/>
      <c r="AE137" s="33"/>
      <c r="AT137" s="16" t="s">
        <v>164</v>
      </c>
      <c r="AU137" s="16" t="s">
        <v>86</v>
      </c>
    </row>
    <row r="138" spans="1:65" s="13" customFormat="1" ht="11.25">
      <c r="B138" s="225"/>
      <c r="C138" s="226"/>
      <c r="D138" s="220" t="s">
        <v>168</v>
      </c>
      <c r="E138" s="227" t="s">
        <v>1</v>
      </c>
      <c r="F138" s="228" t="s">
        <v>188</v>
      </c>
      <c r="G138" s="226"/>
      <c r="H138" s="229">
        <v>431.68700000000001</v>
      </c>
      <c r="I138" s="230"/>
      <c r="J138" s="226"/>
      <c r="K138" s="226"/>
      <c r="L138" s="231"/>
      <c r="M138" s="232"/>
      <c r="N138" s="233"/>
      <c r="O138" s="233"/>
      <c r="P138" s="233"/>
      <c r="Q138" s="233"/>
      <c r="R138" s="233"/>
      <c r="S138" s="233"/>
      <c r="T138" s="234"/>
      <c r="AT138" s="235" t="s">
        <v>168</v>
      </c>
      <c r="AU138" s="235" t="s">
        <v>86</v>
      </c>
      <c r="AV138" s="13" t="s">
        <v>86</v>
      </c>
      <c r="AW138" s="13" t="s">
        <v>34</v>
      </c>
      <c r="AX138" s="13" t="s">
        <v>77</v>
      </c>
      <c r="AY138" s="235" t="s">
        <v>154</v>
      </c>
    </row>
    <row r="139" spans="1:65" s="13" customFormat="1" ht="11.25">
      <c r="B139" s="225"/>
      <c r="C139" s="226"/>
      <c r="D139" s="220" t="s">
        <v>168</v>
      </c>
      <c r="E139" s="227" t="s">
        <v>1</v>
      </c>
      <c r="F139" s="228" t="s">
        <v>189</v>
      </c>
      <c r="G139" s="226"/>
      <c r="H139" s="229">
        <v>61.3</v>
      </c>
      <c r="I139" s="230"/>
      <c r="J139" s="226"/>
      <c r="K139" s="226"/>
      <c r="L139" s="231"/>
      <c r="M139" s="232"/>
      <c r="N139" s="233"/>
      <c r="O139" s="233"/>
      <c r="P139" s="233"/>
      <c r="Q139" s="233"/>
      <c r="R139" s="233"/>
      <c r="S139" s="233"/>
      <c r="T139" s="234"/>
      <c r="AT139" s="235" t="s">
        <v>168</v>
      </c>
      <c r="AU139" s="235" t="s">
        <v>86</v>
      </c>
      <c r="AV139" s="13" t="s">
        <v>86</v>
      </c>
      <c r="AW139" s="13" t="s">
        <v>34</v>
      </c>
      <c r="AX139" s="13" t="s">
        <v>77</v>
      </c>
      <c r="AY139" s="235" t="s">
        <v>154</v>
      </c>
    </row>
    <row r="140" spans="1:65" s="14" customFormat="1" ht="11.25">
      <c r="B140" s="236"/>
      <c r="C140" s="237"/>
      <c r="D140" s="220" t="s">
        <v>168</v>
      </c>
      <c r="E140" s="238" t="s">
        <v>1</v>
      </c>
      <c r="F140" s="239" t="s">
        <v>190</v>
      </c>
      <c r="G140" s="237"/>
      <c r="H140" s="240">
        <v>492.98700000000002</v>
      </c>
      <c r="I140" s="241"/>
      <c r="J140" s="237"/>
      <c r="K140" s="237"/>
      <c r="L140" s="242"/>
      <c r="M140" s="243"/>
      <c r="N140" s="244"/>
      <c r="O140" s="244"/>
      <c r="P140" s="244"/>
      <c r="Q140" s="244"/>
      <c r="R140" s="244"/>
      <c r="S140" s="244"/>
      <c r="T140" s="245"/>
      <c r="AT140" s="246" t="s">
        <v>168</v>
      </c>
      <c r="AU140" s="246" t="s">
        <v>86</v>
      </c>
      <c r="AV140" s="14" t="s">
        <v>162</v>
      </c>
      <c r="AW140" s="14" t="s">
        <v>34</v>
      </c>
      <c r="AX140" s="14" t="s">
        <v>84</v>
      </c>
      <c r="AY140" s="246" t="s">
        <v>154</v>
      </c>
    </row>
    <row r="141" spans="1:65" s="2" customFormat="1" ht="21.75" customHeight="1">
      <c r="A141" s="33"/>
      <c r="B141" s="34"/>
      <c r="C141" s="207" t="s">
        <v>155</v>
      </c>
      <c r="D141" s="207" t="s">
        <v>157</v>
      </c>
      <c r="E141" s="208" t="s">
        <v>191</v>
      </c>
      <c r="F141" s="209" t="s">
        <v>192</v>
      </c>
      <c r="G141" s="210" t="s">
        <v>179</v>
      </c>
      <c r="H141" s="211">
        <v>2</v>
      </c>
      <c r="I141" s="212"/>
      <c r="J141" s="213">
        <f>ROUND(I141*H141,2)</f>
        <v>0</v>
      </c>
      <c r="K141" s="209" t="s">
        <v>161</v>
      </c>
      <c r="L141" s="38"/>
      <c r="M141" s="214" t="s">
        <v>1</v>
      </c>
      <c r="N141" s="215" t="s">
        <v>42</v>
      </c>
      <c r="O141" s="70"/>
      <c r="P141" s="216">
        <f>O141*H141</f>
        <v>0</v>
      </c>
      <c r="Q141" s="216">
        <v>0</v>
      </c>
      <c r="R141" s="216">
        <f>Q141*H141</f>
        <v>0</v>
      </c>
      <c r="S141" s="216">
        <v>0</v>
      </c>
      <c r="T141" s="217">
        <f>S141*H141</f>
        <v>0</v>
      </c>
      <c r="U141" s="33"/>
      <c r="V141" s="33"/>
      <c r="W141" s="33"/>
      <c r="X141" s="33"/>
      <c r="Y141" s="33"/>
      <c r="Z141" s="33"/>
      <c r="AA141" s="33"/>
      <c r="AB141" s="33"/>
      <c r="AC141" s="33"/>
      <c r="AD141" s="33"/>
      <c r="AE141" s="33"/>
      <c r="AR141" s="218" t="s">
        <v>162</v>
      </c>
      <c r="AT141" s="218" t="s">
        <v>157</v>
      </c>
      <c r="AU141" s="218" t="s">
        <v>86</v>
      </c>
      <c r="AY141" s="16" t="s">
        <v>154</v>
      </c>
      <c r="BE141" s="219">
        <f>IF(N141="základní",J141,0)</f>
        <v>0</v>
      </c>
      <c r="BF141" s="219">
        <f>IF(N141="snížená",J141,0)</f>
        <v>0</v>
      </c>
      <c r="BG141" s="219">
        <f>IF(N141="zákl. přenesená",J141,0)</f>
        <v>0</v>
      </c>
      <c r="BH141" s="219">
        <f>IF(N141="sníž. přenesená",J141,0)</f>
        <v>0</v>
      </c>
      <c r="BI141" s="219">
        <f>IF(N141="nulová",J141,0)</f>
        <v>0</v>
      </c>
      <c r="BJ141" s="16" t="s">
        <v>84</v>
      </c>
      <c r="BK141" s="219">
        <f>ROUND(I141*H141,2)</f>
        <v>0</v>
      </c>
      <c r="BL141" s="16" t="s">
        <v>162</v>
      </c>
      <c r="BM141" s="218" t="s">
        <v>193</v>
      </c>
    </row>
    <row r="142" spans="1:65" s="2" customFormat="1" ht="19.5">
      <c r="A142" s="33"/>
      <c r="B142" s="34"/>
      <c r="C142" s="35"/>
      <c r="D142" s="220" t="s">
        <v>164</v>
      </c>
      <c r="E142" s="35"/>
      <c r="F142" s="221" t="s">
        <v>194</v>
      </c>
      <c r="G142" s="35"/>
      <c r="H142" s="35"/>
      <c r="I142" s="121"/>
      <c r="J142" s="35"/>
      <c r="K142" s="35"/>
      <c r="L142" s="38"/>
      <c r="M142" s="222"/>
      <c r="N142" s="223"/>
      <c r="O142" s="70"/>
      <c r="P142" s="70"/>
      <c r="Q142" s="70"/>
      <c r="R142" s="70"/>
      <c r="S142" s="70"/>
      <c r="T142" s="71"/>
      <c r="U142" s="33"/>
      <c r="V142" s="33"/>
      <c r="W142" s="33"/>
      <c r="X142" s="33"/>
      <c r="Y142" s="33"/>
      <c r="Z142" s="33"/>
      <c r="AA142" s="33"/>
      <c r="AB142" s="33"/>
      <c r="AC142" s="33"/>
      <c r="AD142" s="33"/>
      <c r="AE142" s="33"/>
      <c r="AT142" s="16" t="s">
        <v>164</v>
      </c>
      <c r="AU142" s="16" t="s">
        <v>86</v>
      </c>
    </row>
    <row r="143" spans="1:65" s="2" customFormat="1" ht="21.75" customHeight="1">
      <c r="A143" s="33"/>
      <c r="B143" s="34"/>
      <c r="C143" s="207" t="s">
        <v>195</v>
      </c>
      <c r="D143" s="207" t="s">
        <v>157</v>
      </c>
      <c r="E143" s="208" t="s">
        <v>196</v>
      </c>
      <c r="F143" s="209" t="s">
        <v>197</v>
      </c>
      <c r="G143" s="210" t="s">
        <v>198</v>
      </c>
      <c r="H143" s="211">
        <v>864.75699999999995</v>
      </c>
      <c r="I143" s="212"/>
      <c r="J143" s="213">
        <f>ROUND(I143*H143,2)</f>
        <v>0</v>
      </c>
      <c r="K143" s="209" t="s">
        <v>161</v>
      </c>
      <c r="L143" s="38"/>
      <c r="M143" s="214" t="s">
        <v>1</v>
      </c>
      <c r="N143" s="215" t="s">
        <v>42</v>
      </c>
      <c r="O143" s="70"/>
      <c r="P143" s="216">
        <f>O143*H143</f>
        <v>0</v>
      </c>
      <c r="Q143" s="216">
        <v>0</v>
      </c>
      <c r="R143" s="216">
        <f>Q143*H143</f>
        <v>0</v>
      </c>
      <c r="S143" s="216">
        <v>0</v>
      </c>
      <c r="T143" s="217">
        <f>S143*H143</f>
        <v>0</v>
      </c>
      <c r="U143" s="33"/>
      <c r="V143" s="33"/>
      <c r="W143" s="33"/>
      <c r="X143" s="33"/>
      <c r="Y143" s="33"/>
      <c r="Z143" s="33"/>
      <c r="AA143" s="33"/>
      <c r="AB143" s="33"/>
      <c r="AC143" s="33"/>
      <c r="AD143" s="33"/>
      <c r="AE143" s="33"/>
      <c r="AR143" s="218" t="s">
        <v>162</v>
      </c>
      <c r="AT143" s="218" t="s">
        <v>157</v>
      </c>
      <c r="AU143" s="218" t="s">
        <v>86</v>
      </c>
      <c r="AY143" s="16" t="s">
        <v>154</v>
      </c>
      <c r="BE143" s="219">
        <f>IF(N143="základní",J143,0)</f>
        <v>0</v>
      </c>
      <c r="BF143" s="219">
        <f>IF(N143="snížená",J143,0)</f>
        <v>0</v>
      </c>
      <c r="BG143" s="219">
        <f>IF(N143="zákl. přenesená",J143,0)</f>
        <v>0</v>
      </c>
      <c r="BH143" s="219">
        <f>IF(N143="sníž. přenesená",J143,0)</f>
        <v>0</v>
      </c>
      <c r="BI143" s="219">
        <f>IF(N143="nulová",J143,0)</f>
        <v>0</v>
      </c>
      <c r="BJ143" s="16" t="s">
        <v>84</v>
      </c>
      <c r="BK143" s="219">
        <f>ROUND(I143*H143,2)</f>
        <v>0</v>
      </c>
      <c r="BL143" s="16" t="s">
        <v>162</v>
      </c>
      <c r="BM143" s="218" t="s">
        <v>199</v>
      </c>
    </row>
    <row r="144" spans="1:65" s="2" customFormat="1" ht="29.25">
      <c r="A144" s="33"/>
      <c r="B144" s="34"/>
      <c r="C144" s="35"/>
      <c r="D144" s="220" t="s">
        <v>164</v>
      </c>
      <c r="E144" s="35"/>
      <c r="F144" s="221" t="s">
        <v>200</v>
      </c>
      <c r="G144" s="35"/>
      <c r="H144" s="35"/>
      <c r="I144" s="121"/>
      <c r="J144" s="35"/>
      <c r="K144" s="35"/>
      <c r="L144" s="38"/>
      <c r="M144" s="222"/>
      <c r="N144" s="223"/>
      <c r="O144" s="70"/>
      <c r="P144" s="70"/>
      <c r="Q144" s="70"/>
      <c r="R144" s="70"/>
      <c r="S144" s="70"/>
      <c r="T144" s="71"/>
      <c r="U144" s="33"/>
      <c r="V144" s="33"/>
      <c r="W144" s="33"/>
      <c r="X144" s="33"/>
      <c r="Y144" s="33"/>
      <c r="Z144" s="33"/>
      <c r="AA144" s="33"/>
      <c r="AB144" s="33"/>
      <c r="AC144" s="33"/>
      <c r="AD144" s="33"/>
      <c r="AE144" s="33"/>
      <c r="AT144" s="16" t="s">
        <v>164</v>
      </c>
      <c r="AU144" s="16" t="s">
        <v>86</v>
      </c>
    </row>
    <row r="145" spans="1:65" s="13" customFormat="1" ht="11.25">
      <c r="B145" s="225"/>
      <c r="C145" s="226"/>
      <c r="D145" s="220" t="s">
        <v>168</v>
      </c>
      <c r="E145" s="227" t="s">
        <v>1</v>
      </c>
      <c r="F145" s="228" t="s">
        <v>201</v>
      </c>
      <c r="G145" s="226"/>
      <c r="H145" s="229">
        <v>864.75699999999995</v>
      </c>
      <c r="I145" s="230"/>
      <c r="J145" s="226"/>
      <c r="K145" s="226"/>
      <c r="L145" s="231"/>
      <c r="M145" s="232"/>
      <c r="N145" s="233"/>
      <c r="O145" s="233"/>
      <c r="P145" s="233"/>
      <c r="Q145" s="233"/>
      <c r="R145" s="233"/>
      <c r="S145" s="233"/>
      <c r="T145" s="234"/>
      <c r="AT145" s="235" t="s">
        <v>168</v>
      </c>
      <c r="AU145" s="235" t="s">
        <v>86</v>
      </c>
      <c r="AV145" s="13" t="s">
        <v>86</v>
      </c>
      <c r="AW145" s="13" t="s">
        <v>34</v>
      </c>
      <c r="AX145" s="13" t="s">
        <v>84</v>
      </c>
      <c r="AY145" s="235" t="s">
        <v>154</v>
      </c>
    </row>
    <row r="146" spans="1:65" s="2" customFormat="1" ht="21.75" customHeight="1">
      <c r="A146" s="33"/>
      <c r="B146" s="34"/>
      <c r="C146" s="207" t="s">
        <v>202</v>
      </c>
      <c r="D146" s="207" t="s">
        <v>157</v>
      </c>
      <c r="E146" s="208" t="s">
        <v>203</v>
      </c>
      <c r="F146" s="209" t="s">
        <v>204</v>
      </c>
      <c r="G146" s="210" t="s">
        <v>198</v>
      </c>
      <c r="H146" s="211">
        <v>264</v>
      </c>
      <c r="I146" s="212"/>
      <c r="J146" s="213">
        <f>ROUND(I146*H146,2)</f>
        <v>0</v>
      </c>
      <c r="K146" s="209" t="s">
        <v>161</v>
      </c>
      <c r="L146" s="38"/>
      <c r="M146" s="214" t="s">
        <v>1</v>
      </c>
      <c r="N146" s="215" t="s">
        <v>42</v>
      </c>
      <c r="O146" s="70"/>
      <c r="P146" s="216">
        <f>O146*H146</f>
        <v>0</v>
      </c>
      <c r="Q146" s="216">
        <v>0</v>
      </c>
      <c r="R146" s="216">
        <f>Q146*H146</f>
        <v>0</v>
      </c>
      <c r="S146" s="216">
        <v>0</v>
      </c>
      <c r="T146" s="217">
        <f>S146*H146</f>
        <v>0</v>
      </c>
      <c r="U146" s="33"/>
      <c r="V146" s="33"/>
      <c r="W146" s="33"/>
      <c r="X146" s="33"/>
      <c r="Y146" s="33"/>
      <c r="Z146" s="33"/>
      <c r="AA146" s="33"/>
      <c r="AB146" s="33"/>
      <c r="AC146" s="33"/>
      <c r="AD146" s="33"/>
      <c r="AE146" s="33"/>
      <c r="AR146" s="218" t="s">
        <v>162</v>
      </c>
      <c r="AT146" s="218" t="s">
        <v>157</v>
      </c>
      <c r="AU146" s="218" t="s">
        <v>86</v>
      </c>
      <c r="AY146" s="16" t="s">
        <v>154</v>
      </c>
      <c r="BE146" s="219">
        <f>IF(N146="základní",J146,0)</f>
        <v>0</v>
      </c>
      <c r="BF146" s="219">
        <f>IF(N146="snížená",J146,0)</f>
        <v>0</v>
      </c>
      <c r="BG146" s="219">
        <f>IF(N146="zákl. přenesená",J146,0)</f>
        <v>0</v>
      </c>
      <c r="BH146" s="219">
        <f>IF(N146="sníž. přenesená",J146,0)</f>
        <v>0</v>
      </c>
      <c r="BI146" s="219">
        <f>IF(N146="nulová",J146,0)</f>
        <v>0</v>
      </c>
      <c r="BJ146" s="16" t="s">
        <v>84</v>
      </c>
      <c r="BK146" s="219">
        <f>ROUND(I146*H146,2)</f>
        <v>0</v>
      </c>
      <c r="BL146" s="16" t="s">
        <v>162</v>
      </c>
      <c r="BM146" s="218" t="s">
        <v>205</v>
      </c>
    </row>
    <row r="147" spans="1:65" s="2" customFormat="1" ht="29.25">
      <c r="A147" s="33"/>
      <c r="B147" s="34"/>
      <c r="C147" s="35"/>
      <c r="D147" s="220" t="s">
        <v>164</v>
      </c>
      <c r="E147" s="35"/>
      <c r="F147" s="221" t="s">
        <v>206</v>
      </c>
      <c r="G147" s="35"/>
      <c r="H147" s="35"/>
      <c r="I147" s="121"/>
      <c r="J147" s="35"/>
      <c r="K147" s="35"/>
      <c r="L147" s="38"/>
      <c r="M147" s="222"/>
      <c r="N147" s="223"/>
      <c r="O147" s="70"/>
      <c r="P147" s="70"/>
      <c r="Q147" s="70"/>
      <c r="R147" s="70"/>
      <c r="S147" s="70"/>
      <c r="T147" s="71"/>
      <c r="U147" s="33"/>
      <c r="V147" s="33"/>
      <c r="W147" s="33"/>
      <c r="X147" s="33"/>
      <c r="Y147" s="33"/>
      <c r="Z147" s="33"/>
      <c r="AA147" s="33"/>
      <c r="AB147" s="33"/>
      <c r="AC147" s="33"/>
      <c r="AD147" s="33"/>
      <c r="AE147" s="33"/>
      <c r="AT147" s="16" t="s">
        <v>164</v>
      </c>
      <c r="AU147" s="16" t="s">
        <v>86</v>
      </c>
    </row>
    <row r="148" spans="1:65" s="13" customFormat="1" ht="11.25">
      <c r="B148" s="225"/>
      <c r="C148" s="226"/>
      <c r="D148" s="220" t="s">
        <v>168</v>
      </c>
      <c r="E148" s="227" t="s">
        <v>1</v>
      </c>
      <c r="F148" s="228" t="s">
        <v>207</v>
      </c>
      <c r="G148" s="226"/>
      <c r="H148" s="229">
        <v>264</v>
      </c>
      <c r="I148" s="230"/>
      <c r="J148" s="226"/>
      <c r="K148" s="226"/>
      <c r="L148" s="231"/>
      <c r="M148" s="232"/>
      <c r="N148" s="233"/>
      <c r="O148" s="233"/>
      <c r="P148" s="233"/>
      <c r="Q148" s="233"/>
      <c r="R148" s="233"/>
      <c r="S148" s="233"/>
      <c r="T148" s="234"/>
      <c r="AT148" s="235" t="s">
        <v>168</v>
      </c>
      <c r="AU148" s="235" t="s">
        <v>86</v>
      </c>
      <c r="AV148" s="13" t="s">
        <v>86</v>
      </c>
      <c r="AW148" s="13" t="s">
        <v>34</v>
      </c>
      <c r="AX148" s="13" t="s">
        <v>84</v>
      </c>
      <c r="AY148" s="235" t="s">
        <v>154</v>
      </c>
    </row>
    <row r="149" spans="1:65" s="2" customFormat="1" ht="21.75" customHeight="1">
      <c r="A149" s="33"/>
      <c r="B149" s="34"/>
      <c r="C149" s="207" t="s">
        <v>208</v>
      </c>
      <c r="D149" s="207" t="s">
        <v>157</v>
      </c>
      <c r="E149" s="208" t="s">
        <v>209</v>
      </c>
      <c r="F149" s="209" t="s">
        <v>210</v>
      </c>
      <c r="G149" s="210" t="s">
        <v>198</v>
      </c>
      <c r="H149" s="211">
        <v>931.69799999999998</v>
      </c>
      <c r="I149" s="212"/>
      <c r="J149" s="213">
        <f>ROUND(I149*H149,2)</f>
        <v>0</v>
      </c>
      <c r="K149" s="209" t="s">
        <v>161</v>
      </c>
      <c r="L149" s="38"/>
      <c r="M149" s="214" t="s">
        <v>1</v>
      </c>
      <c r="N149" s="215" t="s">
        <v>42</v>
      </c>
      <c r="O149" s="70"/>
      <c r="P149" s="216">
        <f>O149*H149</f>
        <v>0</v>
      </c>
      <c r="Q149" s="216">
        <v>0</v>
      </c>
      <c r="R149" s="216">
        <f>Q149*H149</f>
        <v>0</v>
      </c>
      <c r="S149" s="216">
        <v>0</v>
      </c>
      <c r="T149" s="217">
        <f>S149*H149</f>
        <v>0</v>
      </c>
      <c r="U149" s="33"/>
      <c r="V149" s="33"/>
      <c r="W149" s="33"/>
      <c r="X149" s="33"/>
      <c r="Y149" s="33"/>
      <c r="Z149" s="33"/>
      <c r="AA149" s="33"/>
      <c r="AB149" s="33"/>
      <c r="AC149" s="33"/>
      <c r="AD149" s="33"/>
      <c r="AE149" s="33"/>
      <c r="AR149" s="218" t="s">
        <v>162</v>
      </c>
      <c r="AT149" s="218" t="s">
        <v>157</v>
      </c>
      <c r="AU149" s="218" t="s">
        <v>86</v>
      </c>
      <c r="AY149" s="16" t="s">
        <v>154</v>
      </c>
      <c r="BE149" s="219">
        <f>IF(N149="základní",J149,0)</f>
        <v>0</v>
      </c>
      <c r="BF149" s="219">
        <f>IF(N149="snížená",J149,0)</f>
        <v>0</v>
      </c>
      <c r="BG149" s="219">
        <f>IF(N149="zákl. přenesená",J149,0)</f>
        <v>0</v>
      </c>
      <c r="BH149" s="219">
        <f>IF(N149="sníž. přenesená",J149,0)</f>
        <v>0</v>
      </c>
      <c r="BI149" s="219">
        <f>IF(N149="nulová",J149,0)</f>
        <v>0</v>
      </c>
      <c r="BJ149" s="16" t="s">
        <v>84</v>
      </c>
      <c r="BK149" s="219">
        <f>ROUND(I149*H149,2)</f>
        <v>0</v>
      </c>
      <c r="BL149" s="16" t="s">
        <v>162</v>
      </c>
      <c r="BM149" s="218" t="s">
        <v>211</v>
      </c>
    </row>
    <row r="150" spans="1:65" s="2" customFormat="1" ht="39">
      <c r="A150" s="33"/>
      <c r="B150" s="34"/>
      <c r="C150" s="35"/>
      <c r="D150" s="220" t="s">
        <v>164</v>
      </c>
      <c r="E150" s="35"/>
      <c r="F150" s="221" t="s">
        <v>212</v>
      </c>
      <c r="G150" s="35"/>
      <c r="H150" s="35"/>
      <c r="I150" s="121"/>
      <c r="J150" s="35"/>
      <c r="K150" s="35"/>
      <c r="L150" s="38"/>
      <c r="M150" s="222"/>
      <c r="N150" s="223"/>
      <c r="O150" s="70"/>
      <c r="P150" s="70"/>
      <c r="Q150" s="70"/>
      <c r="R150" s="70"/>
      <c r="S150" s="70"/>
      <c r="T150" s="71"/>
      <c r="U150" s="33"/>
      <c r="V150" s="33"/>
      <c r="W150" s="33"/>
      <c r="X150" s="33"/>
      <c r="Y150" s="33"/>
      <c r="Z150" s="33"/>
      <c r="AA150" s="33"/>
      <c r="AB150" s="33"/>
      <c r="AC150" s="33"/>
      <c r="AD150" s="33"/>
      <c r="AE150" s="33"/>
      <c r="AT150" s="16" t="s">
        <v>164</v>
      </c>
      <c r="AU150" s="16" t="s">
        <v>86</v>
      </c>
    </row>
    <row r="151" spans="1:65" s="13" customFormat="1" ht="11.25">
      <c r="B151" s="225"/>
      <c r="C151" s="226"/>
      <c r="D151" s="220" t="s">
        <v>168</v>
      </c>
      <c r="E151" s="227" t="s">
        <v>1</v>
      </c>
      <c r="F151" s="228" t="s">
        <v>213</v>
      </c>
      <c r="G151" s="226"/>
      <c r="H151" s="229">
        <v>931.69799999999998</v>
      </c>
      <c r="I151" s="230"/>
      <c r="J151" s="226"/>
      <c r="K151" s="226"/>
      <c r="L151" s="231"/>
      <c r="M151" s="232"/>
      <c r="N151" s="233"/>
      <c r="O151" s="233"/>
      <c r="P151" s="233"/>
      <c r="Q151" s="233"/>
      <c r="R151" s="233"/>
      <c r="S151" s="233"/>
      <c r="T151" s="234"/>
      <c r="AT151" s="235" t="s">
        <v>168</v>
      </c>
      <c r="AU151" s="235" t="s">
        <v>86</v>
      </c>
      <c r="AV151" s="13" t="s">
        <v>86</v>
      </c>
      <c r="AW151" s="13" t="s">
        <v>34</v>
      </c>
      <c r="AX151" s="13" t="s">
        <v>84</v>
      </c>
      <c r="AY151" s="235" t="s">
        <v>154</v>
      </c>
    </row>
    <row r="152" spans="1:65" s="2" customFormat="1" ht="21.75" customHeight="1">
      <c r="A152" s="33"/>
      <c r="B152" s="34"/>
      <c r="C152" s="207" t="s">
        <v>214</v>
      </c>
      <c r="D152" s="207" t="s">
        <v>157</v>
      </c>
      <c r="E152" s="208" t="s">
        <v>215</v>
      </c>
      <c r="F152" s="209" t="s">
        <v>216</v>
      </c>
      <c r="G152" s="210" t="s">
        <v>198</v>
      </c>
      <c r="H152" s="211">
        <v>176</v>
      </c>
      <c r="I152" s="212"/>
      <c r="J152" s="213">
        <f>ROUND(I152*H152,2)</f>
        <v>0</v>
      </c>
      <c r="K152" s="209" t="s">
        <v>161</v>
      </c>
      <c r="L152" s="38"/>
      <c r="M152" s="214" t="s">
        <v>1</v>
      </c>
      <c r="N152" s="215" t="s">
        <v>42</v>
      </c>
      <c r="O152" s="70"/>
      <c r="P152" s="216">
        <f>O152*H152</f>
        <v>0</v>
      </c>
      <c r="Q152" s="216">
        <v>0</v>
      </c>
      <c r="R152" s="216">
        <f>Q152*H152</f>
        <v>0</v>
      </c>
      <c r="S152" s="216">
        <v>0</v>
      </c>
      <c r="T152" s="217">
        <f>S152*H152</f>
        <v>0</v>
      </c>
      <c r="U152" s="33"/>
      <c r="V152" s="33"/>
      <c r="W152" s="33"/>
      <c r="X152" s="33"/>
      <c r="Y152" s="33"/>
      <c r="Z152" s="33"/>
      <c r="AA152" s="33"/>
      <c r="AB152" s="33"/>
      <c r="AC152" s="33"/>
      <c r="AD152" s="33"/>
      <c r="AE152" s="33"/>
      <c r="AR152" s="218" t="s">
        <v>162</v>
      </c>
      <c r="AT152" s="218" t="s">
        <v>157</v>
      </c>
      <c r="AU152" s="218" t="s">
        <v>86</v>
      </c>
      <c r="AY152" s="16" t="s">
        <v>154</v>
      </c>
      <c r="BE152" s="219">
        <f>IF(N152="základní",J152,0)</f>
        <v>0</v>
      </c>
      <c r="BF152" s="219">
        <f>IF(N152="snížená",J152,0)</f>
        <v>0</v>
      </c>
      <c r="BG152" s="219">
        <f>IF(N152="zákl. přenesená",J152,0)</f>
        <v>0</v>
      </c>
      <c r="BH152" s="219">
        <f>IF(N152="sníž. přenesená",J152,0)</f>
        <v>0</v>
      </c>
      <c r="BI152" s="219">
        <f>IF(N152="nulová",J152,0)</f>
        <v>0</v>
      </c>
      <c r="BJ152" s="16" t="s">
        <v>84</v>
      </c>
      <c r="BK152" s="219">
        <f>ROUND(I152*H152,2)</f>
        <v>0</v>
      </c>
      <c r="BL152" s="16" t="s">
        <v>162</v>
      </c>
      <c r="BM152" s="218" t="s">
        <v>217</v>
      </c>
    </row>
    <row r="153" spans="1:65" s="2" customFormat="1" ht="39">
      <c r="A153" s="33"/>
      <c r="B153" s="34"/>
      <c r="C153" s="35"/>
      <c r="D153" s="220" t="s">
        <v>164</v>
      </c>
      <c r="E153" s="35"/>
      <c r="F153" s="221" t="s">
        <v>218</v>
      </c>
      <c r="G153" s="35"/>
      <c r="H153" s="35"/>
      <c r="I153" s="121"/>
      <c r="J153" s="35"/>
      <c r="K153" s="35"/>
      <c r="L153" s="38"/>
      <c r="M153" s="222"/>
      <c r="N153" s="223"/>
      <c r="O153" s="70"/>
      <c r="P153" s="70"/>
      <c r="Q153" s="70"/>
      <c r="R153" s="70"/>
      <c r="S153" s="70"/>
      <c r="T153" s="71"/>
      <c r="U153" s="33"/>
      <c r="V153" s="33"/>
      <c r="W153" s="33"/>
      <c r="X153" s="33"/>
      <c r="Y153" s="33"/>
      <c r="Z153" s="33"/>
      <c r="AA153" s="33"/>
      <c r="AB153" s="33"/>
      <c r="AC153" s="33"/>
      <c r="AD153" s="33"/>
      <c r="AE153" s="33"/>
      <c r="AT153" s="16" t="s">
        <v>164</v>
      </c>
      <c r="AU153" s="16" t="s">
        <v>86</v>
      </c>
    </row>
    <row r="154" spans="1:65" s="13" customFormat="1" ht="11.25">
      <c r="B154" s="225"/>
      <c r="C154" s="226"/>
      <c r="D154" s="220" t="s">
        <v>168</v>
      </c>
      <c r="E154" s="227" t="s">
        <v>1</v>
      </c>
      <c r="F154" s="228" t="s">
        <v>219</v>
      </c>
      <c r="G154" s="226"/>
      <c r="H154" s="229">
        <v>176</v>
      </c>
      <c r="I154" s="230"/>
      <c r="J154" s="226"/>
      <c r="K154" s="226"/>
      <c r="L154" s="231"/>
      <c r="M154" s="232"/>
      <c r="N154" s="233"/>
      <c r="O154" s="233"/>
      <c r="P154" s="233"/>
      <c r="Q154" s="233"/>
      <c r="R154" s="233"/>
      <c r="S154" s="233"/>
      <c r="T154" s="234"/>
      <c r="AT154" s="235" t="s">
        <v>168</v>
      </c>
      <c r="AU154" s="235" t="s">
        <v>86</v>
      </c>
      <c r="AV154" s="13" t="s">
        <v>86</v>
      </c>
      <c r="AW154" s="13" t="s">
        <v>34</v>
      </c>
      <c r="AX154" s="13" t="s">
        <v>84</v>
      </c>
      <c r="AY154" s="235" t="s">
        <v>154</v>
      </c>
    </row>
    <row r="155" spans="1:65" s="2" customFormat="1" ht="21.75" customHeight="1">
      <c r="A155" s="33"/>
      <c r="B155" s="34"/>
      <c r="C155" s="207" t="s">
        <v>220</v>
      </c>
      <c r="D155" s="207" t="s">
        <v>157</v>
      </c>
      <c r="E155" s="208" t="s">
        <v>221</v>
      </c>
      <c r="F155" s="209" t="s">
        <v>222</v>
      </c>
      <c r="G155" s="210" t="s">
        <v>160</v>
      </c>
      <c r="H155" s="211">
        <v>125.51</v>
      </c>
      <c r="I155" s="212"/>
      <c r="J155" s="213">
        <f>ROUND(I155*H155,2)</f>
        <v>0</v>
      </c>
      <c r="K155" s="209" t="s">
        <v>161</v>
      </c>
      <c r="L155" s="38"/>
      <c r="M155" s="214" t="s">
        <v>1</v>
      </c>
      <c r="N155" s="215" t="s">
        <v>42</v>
      </c>
      <c r="O155" s="70"/>
      <c r="P155" s="216">
        <f>O155*H155</f>
        <v>0</v>
      </c>
      <c r="Q155" s="216">
        <v>0</v>
      </c>
      <c r="R155" s="216">
        <f>Q155*H155</f>
        <v>0</v>
      </c>
      <c r="S155" s="216">
        <v>0</v>
      </c>
      <c r="T155" s="217">
        <f>S155*H155</f>
        <v>0</v>
      </c>
      <c r="U155" s="33"/>
      <c r="V155" s="33"/>
      <c r="W155" s="33"/>
      <c r="X155" s="33"/>
      <c r="Y155" s="33"/>
      <c r="Z155" s="33"/>
      <c r="AA155" s="33"/>
      <c r="AB155" s="33"/>
      <c r="AC155" s="33"/>
      <c r="AD155" s="33"/>
      <c r="AE155" s="33"/>
      <c r="AR155" s="218" t="s">
        <v>162</v>
      </c>
      <c r="AT155" s="218" t="s">
        <v>157</v>
      </c>
      <c r="AU155" s="218" t="s">
        <v>86</v>
      </c>
      <c r="AY155" s="16" t="s">
        <v>154</v>
      </c>
      <c r="BE155" s="219">
        <f>IF(N155="základní",J155,0)</f>
        <v>0</v>
      </c>
      <c r="BF155" s="219">
        <f>IF(N155="snížená",J155,0)</f>
        <v>0</v>
      </c>
      <c r="BG155" s="219">
        <f>IF(N155="zákl. přenesená",J155,0)</f>
        <v>0</v>
      </c>
      <c r="BH155" s="219">
        <f>IF(N155="sníž. přenesená",J155,0)</f>
        <v>0</v>
      </c>
      <c r="BI155" s="219">
        <f>IF(N155="nulová",J155,0)</f>
        <v>0</v>
      </c>
      <c r="BJ155" s="16" t="s">
        <v>84</v>
      </c>
      <c r="BK155" s="219">
        <f>ROUND(I155*H155,2)</f>
        <v>0</v>
      </c>
      <c r="BL155" s="16" t="s">
        <v>162</v>
      </c>
      <c r="BM155" s="218" t="s">
        <v>223</v>
      </c>
    </row>
    <row r="156" spans="1:65" s="2" customFormat="1" ht="29.25">
      <c r="A156" s="33"/>
      <c r="B156" s="34"/>
      <c r="C156" s="35"/>
      <c r="D156" s="220" t="s">
        <v>164</v>
      </c>
      <c r="E156" s="35"/>
      <c r="F156" s="221" t="s">
        <v>224</v>
      </c>
      <c r="G156" s="35"/>
      <c r="H156" s="35"/>
      <c r="I156" s="121"/>
      <c r="J156" s="35"/>
      <c r="K156" s="35"/>
      <c r="L156" s="38"/>
      <c r="M156" s="222"/>
      <c r="N156" s="223"/>
      <c r="O156" s="70"/>
      <c r="P156" s="70"/>
      <c r="Q156" s="70"/>
      <c r="R156" s="70"/>
      <c r="S156" s="70"/>
      <c r="T156" s="71"/>
      <c r="U156" s="33"/>
      <c r="V156" s="33"/>
      <c r="W156" s="33"/>
      <c r="X156" s="33"/>
      <c r="Y156" s="33"/>
      <c r="Z156" s="33"/>
      <c r="AA156" s="33"/>
      <c r="AB156" s="33"/>
      <c r="AC156" s="33"/>
      <c r="AD156" s="33"/>
      <c r="AE156" s="33"/>
      <c r="AT156" s="16" t="s">
        <v>164</v>
      </c>
      <c r="AU156" s="16" t="s">
        <v>86</v>
      </c>
    </row>
    <row r="157" spans="1:65" s="13" customFormat="1" ht="11.25">
      <c r="B157" s="225"/>
      <c r="C157" s="226"/>
      <c r="D157" s="220" t="s">
        <v>168</v>
      </c>
      <c r="E157" s="227" t="s">
        <v>1</v>
      </c>
      <c r="F157" s="228" t="s">
        <v>169</v>
      </c>
      <c r="G157" s="226"/>
      <c r="H157" s="229">
        <v>125.51</v>
      </c>
      <c r="I157" s="230"/>
      <c r="J157" s="226"/>
      <c r="K157" s="226"/>
      <c r="L157" s="231"/>
      <c r="M157" s="232"/>
      <c r="N157" s="233"/>
      <c r="O157" s="233"/>
      <c r="P157" s="233"/>
      <c r="Q157" s="233"/>
      <c r="R157" s="233"/>
      <c r="S157" s="233"/>
      <c r="T157" s="234"/>
      <c r="AT157" s="235" t="s">
        <v>168</v>
      </c>
      <c r="AU157" s="235" t="s">
        <v>86</v>
      </c>
      <c r="AV157" s="13" t="s">
        <v>86</v>
      </c>
      <c r="AW157" s="13" t="s">
        <v>34</v>
      </c>
      <c r="AX157" s="13" t="s">
        <v>84</v>
      </c>
      <c r="AY157" s="235" t="s">
        <v>154</v>
      </c>
    </row>
    <row r="158" spans="1:65" s="2" customFormat="1" ht="21.75" customHeight="1">
      <c r="A158" s="33"/>
      <c r="B158" s="34"/>
      <c r="C158" s="207" t="s">
        <v>225</v>
      </c>
      <c r="D158" s="207" t="s">
        <v>157</v>
      </c>
      <c r="E158" s="208" t="s">
        <v>226</v>
      </c>
      <c r="F158" s="209" t="s">
        <v>227</v>
      </c>
      <c r="G158" s="210" t="s">
        <v>185</v>
      </c>
      <c r="H158" s="211">
        <v>44</v>
      </c>
      <c r="I158" s="212"/>
      <c r="J158" s="213">
        <f>ROUND(I158*H158,2)</f>
        <v>0</v>
      </c>
      <c r="K158" s="209" t="s">
        <v>161</v>
      </c>
      <c r="L158" s="38"/>
      <c r="M158" s="214" t="s">
        <v>1</v>
      </c>
      <c r="N158" s="215" t="s">
        <v>42</v>
      </c>
      <c r="O158" s="70"/>
      <c r="P158" s="216">
        <f>O158*H158</f>
        <v>0</v>
      </c>
      <c r="Q158" s="216">
        <v>0</v>
      </c>
      <c r="R158" s="216">
        <f>Q158*H158</f>
        <v>0</v>
      </c>
      <c r="S158" s="216">
        <v>0</v>
      </c>
      <c r="T158" s="217">
        <f>S158*H158</f>
        <v>0</v>
      </c>
      <c r="U158" s="33"/>
      <c r="V158" s="33"/>
      <c r="W158" s="33"/>
      <c r="X158" s="33"/>
      <c r="Y158" s="33"/>
      <c r="Z158" s="33"/>
      <c r="AA158" s="33"/>
      <c r="AB158" s="33"/>
      <c r="AC158" s="33"/>
      <c r="AD158" s="33"/>
      <c r="AE158" s="33"/>
      <c r="AR158" s="218" t="s">
        <v>162</v>
      </c>
      <c r="AT158" s="218" t="s">
        <v>157</v>
      </c>
      <c r="AU158" s="218" t="s">
        <v>86</v>
      </c>
      <c r="AY158" s="16" t="s">
        <v>154</v>
      </c>
      <c r="BE158" s="219">
        <f>IF(N158="základní",J158,0)</f>
        <v>0</v>
      </c>
      <c r="BF158" s="219">
        <f>IF(N158="snížená",J158,0)</f>
        <v>0</v>
      </c>
      <c r="BG158" s="219">
        <f>IF(N158="zákl. přenesená",J158,0)</f>
        <v>0</v>
      </c>
      <c r="BH158" s="219">
        <f>IF(N158="sníž. přenesená",J158,0)</f>
        <v>0</v>
      </c>
      <c r="BI158" s="219">
        <f>IF(N158="nulová",J158,0)</f>
        <v>0</v>
      </c>
      <c r="BJ158" s="16" t="s">
        <v>84</v>
      </c>
      <c r="BK158" s="219">
        <f>ROUND(I158*H158,2)</f>
        <v>0</v>
      </c>
      <c r="BL158" s="16" t="s">
        <v>162</v>
      </c>
      <c r="BM158" s="218" t="s">
        <v>228</v>
      </c>
    </row>
    <row r="159" spans="1:65" s="2" customFormat="1" ht="19.5">
      <c r="A159" s="33"/>
      <c r="B159" s="34"/>
      <c r="C159" s="35"/>
      <c r="D159" s="220" t="s">
        <v>164</v>
      </c>
      <c r="E159" s="35"/>
      <c r="F159" s="221" t="s">
        <v>229</v>
      </c>
      <c r="G159" s="35"/>
      <c r="H159" s="35"/>
      <c r="I159" s="121"/>
      <c r="J159" s="35"/>
      <c r="K159" s="35"/>
      <c r="L159" s="38"/>
      <c r="M159" s="222"/>
      <c r="N159" s="223"/>
      <c r="O159" s="70"/>
      <c r="P159" s="70"/>
      <c r="Q159" s="70"/>
      <c r="R159" s="70"/>
      <c r="S159" s="70"/>
      <c r="T159" s="71"/>
      <c r="U159" s="33"/>
      <c r="V159" s="33"/>
      <c r="W159" s="33"/>
      <c r="X159" s="33"/>
      <c r="Y159" s="33"/>
      <c r="Z159" s="33"/>
      <c r="AA159" s="33"/>
      <c r="AB159" s="33"/>
      <c r="AC159" s="33"/>
      <c r="AD159" s="33"/>
      <c r="AE159" s="33"/>
      <c r="AT159" s="16" t="s">
        <v>164</v>
      </c>
      <c r="AU159" s="16" t="s">
        <v>86</v>
      </c>
    </row>
    <row r="160" spans="1:65" s="13" customFormat="1" ht="11.25">
      <c r="B160" s="225"/>
      <c r="C160" s="226"/>
      <c r="D160" s="220" t="s">
        <v>168</v>
      </c>
      <c r="E160" s="227" t="s">
        <v>1</v>
      </c>
      <c r="F160" s="228" t="s">
        <v>230</v>
      </c>
      <c r="G160" s="226"/>
      <c r="H160" s="229">
        <v>44</v>
      </c>
      <c r="I160" s="230"/>
      <c r="J160" s="226"/>
      <c r="K160" s="226"/>
      <c r="L160" s="231"/>
      <c r="M160" s="232"/>
      <c r="N160" s="233"/>
      <c r="O160" s="233"/>
      <c r="P160" s="233"/>
      <c r="Q160" s="233"/>
      <c r="R160" s="233"/>
      <c r="S160" s="233"/>
      <c r="T160" s="234"/>
      <c r="AT160" s="235" t="s">
        <v>168</v>
      </c>
      <c r="AU160" s="235" t="s">
        <v>86</v>
      </c>
      <c r="AV160" s="13" t="s">
        <v>86</v>
      </c>
      <c r="AW160" s="13" t="s">
        <v>34</v>
      </c>
      <c r="AX160" s="13" t="s">
        <v>84</v>
      </c>
      <c r="AY160" s="235" t="s">
        <v>154</v>
      </c>
    </row>
    <row r="161" spans="1:65" s="2" customFormat="1" ht="21.75" customHeight="1">
      <c r="A161" s="33"/>
      <c r="B161" s="34"/>
      <c r="C161" s="207" t="s">
        <v>231</v>
      </c>
      <c r="D161" s="207" t="s">
        <v>157</v>
      </c>
      <c r="E161" s="208" t="s">
        <v>232</v>
      </c>
      <c r="F161" s="209" t="s">
        <v>233</v>
      </c>
      <c r="G161" s="210" t="s">
        <v>160</v>
      </c>
      <c r="H161" s="211">
        <v>69</v>
      </c>
      <c r="I161" s="212"/>
      <c r="J161" s="213">
        <f>ROUND(I161*H161,2)</f>
        <v>0</v>
      </c>
      <c r="K161" s="209" t="s">
        <v>161</v>
      </c>
      <c r="L161" s="38"/>
      <c r="M161" s="214" t="s">
        <v>1</v>
      </c>
      <c r="N161" s="215" t="s">
        <v>42</v>
      </c>
      <c r="O161" s="70"/>
      <c r="P161" s="216">
        <f>O161*H161</f>
        <v>0</v>
      </c>
      <c r="Q161" s="216">
        <v>0</v>
      </c>
      <c r="R161" s="216">
        <f>Q161*H161</f>
        <v>0</v>
      </c>
      <c r="S161" s="216">
        <v>0</v>
      </c>
      <c r="T161" s="217">
        <f>S161*H161</f>
        <v>0</v>
      </c>
      <c r="U161" s="33"/>
      <c r="V161" s="33"/>
      <c r="W161" s="33"/>
      <c r="X161" s="33"/>
      <c r="Y161" s="33"/>
      <c r="Z161" s="33"/>
      <c r="AA161" s="33"/>
      <c r="AB161" s="33"/>
      <c r="AC161" s="33"/>
      <c r="AD161" s="33"/>
      <c r="AE161" s="33"/>
      <c r="AR161" s="218" t="s">
        <v>162</v>
      </c>
      <c r="AT161" s="218" t="s">
        <v>157</v>
      </c>
      <c r="AU161" s="218" t="s">
        <v>86</v>
      </c>
      <c r="AY161" s="16" t="s">
        <v>154</v>
      </c>
      <c r="BE161" s="219">
        <f>IF(N161="základní",J161,0)</f>
        <v>0</v>
      </c>
      <c r="BF161" s="219">
        <f>IF(N161="snížená",J161,0)</f>
        <v>0</v>
      </c>
      <c r="BG161" s="219">
        <f>IF(N161="zákl. přenesená",J161,0)</f>
        <v>0</v>
      </c>
      <c r="BH161" s="219">
        <f>IF(N161="sníž. přenesená",J161,0)</f>
        <v>0</v>
      </c>
      <c r="BI161" s="219">
        <f>IF(N161="nulová",J161,0)</f>
        <v>0</v>
      </c>
      <c r="BJ161" s="16" t="s">
        <v>84</v>
      </c>
      <c r="BK161" s="219">
        <f>ROUND(I161*H161,2)</f>
        <v>0</v>
      </c>
      <c r="BL161" s="16" t="s">
        <v>162</v>
      </c>
      <c r="BM161" s="218" t="s">
        <v>234</v>
      </c>
    </row>
    <row r="162" spans="1:65" s="2" customFormat="1" ht="39">
      <c r="A162" s="33"/>
      <c r="B162" s="34"/>
      <c r="C162" s="35"/>
      <c r="D162" s="220" t="s">
        <v>164</v>
      </c>
      <c r="E162" s="35"/>
      <c r="F162" s="221" t="s">
        <v>235</v>
      </c>
      <c r="G162" s="35"/>
      <c r="H162" s="35"/>
      <c r="I162" s="121"/>
      <c r="J162" s="35"/>
      <c r="K162" s="35"/>
      <c r="L162" s="38"/>
      <c r="M162" s="222"/>
      <c r="N162" s="223"/>
      <c r="O162" s="70"/>
      <c r="P162" s="70"/>
      <c r="Q162" s="70"/>
      <c r="R162" s="70"/>
      <c r="S162" s="70"/>
      <c r="T162" s="71"/>
      <c r="U162" s="33"/>
      <c r="V162" s="33"/>
      <c r="W162" s="33"/>
      <c r="X162" s="33"/>
      <c r="Y162" s="33"/>
      <c r="Z162" s="33"/>
      <c r="AA162" s="33"/>
      <c r="AB162" s="33"/>
      <c r="AC162" s="33"/>
      <c r="AD162" s="33"/>
      <c r="AE162" s="33"/>
      <c r="AT162" s="16" t="s">
        <v>164</v>
      </c>
      <c r="AU162" s="16" t="s">
        <v>86</v>
      </c>
    </row>
    <row r="163" spans="1:65" s="2" customFormat="1" ht="19.5">
      <c r="A163" s="33"/>
      <c r="B163" s="34"/>
      <c r="C163" s="35"/>
      <c r="D163" s="220" t="s">
        <v>166</v>
      </c>
      <c r="E163" s="35"/>
      <c r="F163" s="224" t="s">
        <v>236</v>
      </c>
      <c r="G163" s="35"/>
      <c r="H163" s="35"/>
      <c r="I163" s="121"/>
      <c r="J163" s="35"/>
      <c r="K163" s="35"/>
      <c r="L163" s="38"/>
      <c r="M163" s="222"/>
      <c r="N163" s="223"/>
      <c r="O163" s="70"/>
      <c r="P163" s="70"/>
      <c r="Q163" s="70"/>
      <c r="R163" s="70"/>
      <c r="S163" s="70"/>
      <c r="T163" s="71"/>
      <c r="U163" s="33"/>
      <c r="V163" s="33"/>
      <c r="W163" s="33"/>
      <c r="X163" s="33"/>
      <c r="Y163" s="33"/>
      <c r="Z163" s="33"/>
      <c r="AA163" s="33"/>
      <c r="AB163" s="33"/>
      <c r="AC163" s="33"/>
      <c r="AD163" s="33"/>
      <c r="AE163" s="33"/>
      <c r="AT163" s="16" t="s">
        <v>166</v>
      </c>
      <c r="AU163" s="16" t="s">
        <v>86</v>
      </c>
    </row>
    <row r="164" spans="1:65" s="13" customFormat="1" ht="11.25">
      <c r="B164" s="225"/>
      <c r="C164" s="226"/>
      <c r="D164" s="220" t="s">
        <v>168</v>
      </c>
      <c r="E164" s="227" t="s">
        <v>1</v>
      </c>
      <c r="F164" s="228" t="s">
        <v>237</v>
      </c>
      <c r="G164" s="226"/>
      <c r="H164" s="229">
        <v>69</v>
      </c>
      <c r="I164" s="230"/>
      <c r="J164" s="226"/>
      <c r="K164" s="226"/>
      <c r="L164" s="231"/>
      <c r="M164" s="232"/>
      <c r="N164" s="233"/>
      <c r="O164" s="233"/>
      <c r="P164" s="233"/>
      <c r="Q164" s="233"/>
      <c r="R164" s="233"/>
      <c r="S164" s="233"/>
      <c r="T164" s="234"/>
      <c r="AT164" s="235" t="s">
        <v>168</v>
      </c>
      <c r="AU164" s="235" t="s">
        <v>86</v>
      </c>
      <c r="AV164" s="13" t="s">
        <v>86</v>
      </c>
      <c r="AW164" s="13" t="s">
        <v>34</v>
      </c>
      <c r="AX164" s="13" t="s">
        <v>84</v>
      </c>
      <c r="AY164" s="235" t="s">
        <v>154</v>
      </c>
    </row>
    <row r="165" spans="1:65" s="2" customFormat="1" ht="21.75" customHeight="1">
      <c r="A165" s="33"/>
      <c r="B165" s="34"/>
      <c r="C165" s="207" t="s">
        <v>238</v>
      </c>
      <c r="D165" s="207" t="s">
        <v>157</v>
      </c>
      <c r="E165" s="208" t="s">
        <v>239</v>
      </c>
      <c r="F165" s="209" t="s">
        <v>240</v>
      </c>
      <c r="G165" s="210" t="s">
        <v>160</v>
      </c>
      <c r="H165" s="211">
        <v>69</v>
      </c>
      <c r="I165" s="212"/>
      <c r="J165" s="213">
        <f>ROUND(I165*H165,2)</f>
        <v>0</v>
      </c>
      <c r="K165" s="209" t="s">
        <v>161</v>
      </c>
      <c r="L165" s="38"/>
      <c r="M165" s="214" t="s">
        <v>1</v>
      </c>
      <c r="N165" s="215" t="s">
        <v>42</v>
      </c>
      <c r="O165" s="70"/>
      <c r="P165" s="216">
        <f>O165*H165</f>
        <v>0</v>
      </c>
      <c r="Q165" s="216">
        <v>0</v>
      </c>
      <c r="R165" s="216">
        <f>Q165*H165</f>
        <v>0</v>
      </c>
      <c r="S165" s="216">
        <v>0</v>
      </c>
      <c r="T165" s="217">
        <f>S165*H165</f>
        <v>0</v>
      </c>
      <c r="U165" s="33"/>
      <c r="V165" s="33"/>
      <c r="W165" s="33"/>
      <c r="X165" s="33"/>
      <c r="Y165" s="33"/>
      <c r="Z165" s="33"/>
      <c r="AA165" s="33"/>
      <c r="AB165" s="33"/>
      <c r="AC165" s="33"/>
      <c r="AD165" s="33"/>
      <c r="AE165" s="33"/>
      <c r="AR165" s="218" t="s">
        <v>162</v>
      </c>
      <c r="AT165" s="218" t="s">
        <v>157</v>
      </c>
      <c r="AU165" s="218" t="s">
        <v>86</v>
      </c>
      <c r="AY165" s="16" t="s">
        <v>154</v>
      </c>
      <c r="BE165" s="219">
        <f>IF(N165="základní",J165,0)</f>
        <v>0</v>
      </c>
      <c r="BF165" s="219">
        <f>IF(N165="snížená",J165,0)</f>
        <v>0</v>
      </c>
      <c r="BG165" s="219">
        <f>IF(N165="zákl. přenesená",J165,0)</f>
        <v>0</v>
      </c>
      <c r="BH165" s="219">
        <f>IF(N165="sníž. přenesená",J165,0)</f>
        <v>0</v>
      </c>
      <c r="BI165" s="219">
        <f>IF(N165="nulová",J165,0)</f>
        <v>0</v>
      </c>
      <c r="BJ165" s="16" t="s">
        <v>84</v>
      </c>
      <c r="BK165" s="219">
        <f>ROUND(I165*H165,2)</f>
        <v>0</v>
      </c>
      <c r="BL165" s="16" t="s">
        <v>162</v>
      </c>
      <c r="BM165" s="218" t="s">
        <v>241</v>
      </c>
    </row>
    <row r="166" spans="1:65" s="2" customFormat="1" ht="39">
      <c r="A166" s="33"/>
      <c r="B166" s="34"/>
      <c r="C166" s="35"/>
      <c r="D166" s="220" t="s">
        <v>164</v>
      </c>
      <c r="E166" s="35"/>
      <c r="F166" s="221" t="s">
        <v>242</v>
      </c>
      <c r="G166" s="35"/>
      <c r="H166" s="35"/>
      <c r="I166" s="121"/>
      <c r="J166" s="35"/>
      <c r="K166" s="35"/>
      <c r="L166" s="38"/>
      <c r="M166" s="222"/>
      <c r="N166" s="223"/>
      <c r="O166" s="70"/>
      <c r="P166" s="70"/>
      <c r="Q166" s="70"/>
      <c r="R166" s="70"/>
      <c r="S166" s="70"/>
      <c r="T166" s="71"/>
      <c r="U166" s="33"/>
      <c r="V166" s="33"/>
      <c r="W166" s="33"/>
      <c r="X166" s="33"/>
      <c r="Y166" s="33"/>
      <c r="Z166" s="33"/>
      <c r="AA166" s="33"/>
      <c r="AB166" s="33"/>
      <c r="AC166" s="33"/>
      <c r="AD166" s="33"/>
      <c r="AE166" s="33"/>
      <c r="AT166" s="16" t="s">
        <v>164</v>
      </c>
      <c r="AU166" s="16" t="s">
        <v>86</v>
      </c>
    </row>
    <row r="167" spans="1:65" s="2" customFormat="1" ht="19.5">
      <c r="A167" s="33"/>
      <c r="B167" s="34"/>
      <c r="C167" s="35"/>
      <c r="D167" s="220" t="s">
        <v>166</v>
      </c>
      <c r="E167" s="35"/>
      <c r="F167" s="224" t="s">
        <v>236</v>
      </c>
      <c r="G167" s="35"/>
      <c r="H167" s="35"/>
      <c r="I167" s="121"/>
      <c r="J167" s="35"/>
      <c r="K167" s="35"/>
      <c r="L167" s="38"/>
      <c r="M167" s="222"/>
      <c r="N167" s="223"/>
      <c r="O167" s="70"/>
      <c r="P167" s="70"/>
      <c r="Q167" s="70"/>
      <c r="R167" s="70"/>
      <c r="S167" s="70"/>
      <c r="T167" s="71"/>
      <c r="U167" s="33"/>
      <c r="V167" s="33"/>
      <c r="W167" s="33"/>
      <c r="X167" s="33"/>
      <c r="Y167" s="33"/>
      <c r="Z167" s="33"/>
      <c r="AA167" s="33"/>
      <c r="AB167" s="33"/>
      <c r="AC167" s="33"/>
      <c r="AD167" s="33"/>
      <c r="AE167" s="33"/>
      <c r="AT167" s="16" t="s">
        <v>166</v>
      </c>
      <c r="AU167" s="16" t="s">
        <v>86</v>
      </c>
    </row>
    <row r="168" spans="1:65" s="13" customFormat="1" ht="11.25">
      <c r="B168" s="225"/>
      <c r="C168" s="226"/>
      <c r="D168" s="220" t="s">
        <v>168</v>
      </c>
      <c r="E168" s="227" t="s">
        <v>1</v>
      </c>
      <c r="F168" s="228" t="s">
        <v>237</v>
      </c>
      <c r="G168" s="226"/>
      <c r="H168" s="229">
        <v>69</v>
      </c>
      <c r="I168" s="230"/>
      <c r="J168" s="226"/>
      <c r="K168" s="226"/>
      <c r="L168" s="231"/>
      <c r="M168" s="232"/>
      <c r="N168" s="233"/>
      <c r="O168" s="233"/>
      <c r="P168" s="233"/>
      <c r="Q168" s="233"/>
      <c r="R168" s="233"/>
      <c r="S168" s="233"/>
      <c r="T168" s="234"/>
      <c r="AT168" s="235" t="s">
        <v>168</v>
      </c>
      <c r="AU168" s="235" t="s">
        <v>86</v>
      </c>
      <c r="AV168" s="13" t="s">
        <v>86</v>
      </c>
      <c r="AW168" s="13" t="s">
        <v>34</v>
      </c>
      <c r="AX168" s="13" t="s">
        <v>84</v>
      </c>
      <c r="AY168" s="235" t="s">
        <v>154</v>
      </c>
    </row>
    <row r="169" spans="1:65" s="2" customFormat="1" ht="21.75" customHeight="1">
      <c r="A169" s="33"/>
      <c r="B169" s="34"/>
      <c r="C169" s="207" t="s">
        <v>243</v>
      </c>
      <c r="D169" s="207" t="s">
        <v>157</v>
      </c>
      <c r="E169" s="208" t="s">
        <v>244</v>
      </c>
      <c r="F169" s="209" t="s">
        <v>245</v>
      </c>
      <c r="G169" s="210" t="s">
        <v>160</v>
      </c>
      <c r="H169" s="211">
        <v>6.8</v>
      </c>
      <c r="I169" s="212"/>
      <c r="J169" s="213">
        <f>ROUND(I169*H169,2)</f>
        <v>0</v>
      </c>
      <c r="K169" s="209" t="s">
        <v>161</v>
      </c>
      <c r="L169" s="38"/>
      <c r="M169" s="214" t="s">
        <v>1</v>
      </c>
      <c r="N169" s="215" t="s">
        <v>42</v>
      </c>
      <c r="O169" s="70"/>
      <c r="P169" s="216">
        <f>O169*H169</f>
        <v>0</v>
      </c>
      <c r="Q169" s="216">
        <v>0</v>
      </c>
      <c r="R169" s="216">
        <f>Q169*H169</f>
        <v>0</v>
      </c>
      <c r="S169" s="216">
        <v>0</v>
      </c>
      <c r="T169" s="217">
        <f>S169*H169</f>
        <v>0</v>
      </c>
      <c r="U169" s="33"/>
      <c r="V169" s="33"/>
      <c r="W169" s="33"/>
      <c r="X169" s="33"/>
      <c r="Y169" s="33"/>
      <c r="Z169" s="33"/>
      <c r="AA169" s="33"/>
      <c r="AB169" s="33"/>
      <c r="AC169" s="33"/>
      <c r="AD169" s="33"/>
      <c r="AE169" s="33"/>
      <c r="AR169" s="218" t="s">
        <v>162</v>
      </c>
      <c r="AT169" s="218" t="s">
        <v>157</v>
      </c>
      <c r="AU169" s="218" t="s">
        <v>86</v>
      </c>
      <c r="AY169" s="16" t="s">
        <v>154</v>
      </c>
      <c r="BE169" s="219">
        <f>IF(N169="základní",J169,0)</f>
        <v>0</v>
      </c>
      <c r="BF169" s="219">
        <f>IF(N169="snížená",J169,0)</f>
        <v>0</v>
      </c>
      <c r="BG169" s="219">
        <f>IF(N169="zákl. přenesená",J169,0)</f>
        <v>0</v>
      </c>
      <c r="BH169" s="219">
        <f>IF(N169="sníž. přenesená",J169,0)</f>
        <v>0</v>
      </c>
      <c r="BI169" s="219">
        <f>IF(N169="nulová",J169,0)</f>
        <v>0</v>
      </c>
      <c r="BJ169" s="16" t="s">
        <v>84</v>
      </c>
      <c r="BK169" s="219">
        <f>ROUND(I169*H169,2)</f>
        <v>0</v>
      </c>
      <c r="BL169" s="16" t="s">
        <v>162</v>
      </c>
      <c r="BM169" s="218" t="s">
        <v>246</v>
      </c>
    </row>
    <row r="170" spans="1:65" s="2" customFormat="1" ht="19.5">
      <c r="A170" s="33"/>
      <c r="B170" s="34"/>
      <c r="C170" s="35"/>
      <c r="D170" s="220" t="s">
        <v>164</v>
      </c>
      <c r="E170" s="35"/>
      <c r="F170" s="221" t="s">
        <v>247</v>
      </c>
      <c r="G170" s="35"/>
      <c r="H170" s="35"/>
      <c r="I170" s="121"/>
      <c r="J170" s="35"/>
      <c r="K170" s="35"/>
      <c r="L170" s="38"/>
      <c r="M170" s="222"/>
      <c r="N170" s="223"/>
      <c r="O170" s="70"/>
      <c r="P170" s="70"/>
      <c r="Q170" s="70"/>
      <c r="R170" s="70"/>
      <c r="S170" s="70"/>
      <c r="T170" s="71"/>
      <c r="U170" s="33"/>
      <c r="V170" s="33"/>
      <c r="W170" s="33"/>
      <c r="X170" s="33"/>
      <c r="Y170" s="33"/>
      <c r="Z170" s="33"/>
      <c r="AA170" s="33"/>
      <c r="AB170" s="33"/>
      <c r="AC170" s="33"/>
      <c r="AD170" s="33"/>
      <c r="AE170" s="33"/>
      <c r="AT170" s="16" t="s">
        <v>164</v>
      </c>
      <c r="AU170" s="16" t="s">
        <v>86</v>
      </c>
    </row>
    <row r="171" spans="1:65" s="13" customFormat="1" ht="11.25">
      <c r="B171" s="225"/>
      <c r="C171" s="226"/>
      <c r="D171" s="220" t="s">
        <v>168</v>
      </c>
      <c r="E171" s="227" t="s">
        <v>1</v>
      </c>
      <c r="F171" s="228" t="s">
        <v>248</v>
      </c>
      <c r="G171" s="226"/>
      <c r="H171" s="229">
        <v>6.8</v>
      </c>
      <c r="I171" s="230"/>
      <c r="J171" s="226"/>
      <c r="K171" s="226"/>
      <c r="L171" s="231"/>
      <c r="M171" s="232"/>
      <c r="N171" s="233"/>
      <c r="O171" s="233"/>
      <c r="P171" s="233"/>
      <c r="Q171" s="233"/>
      <c r="R171" s="233"/>
      <c r="S171" s="233"/>
      <c r="T171" s="234"/>
      <c r="AT171" s="235" t="s">
        <v>168</v>
      </c>
      <c r="AU171" s="235" t="s">
        <v>86</v>
      </c>
      <c r="AV171" s="13" t="s">
        <v>86</v>
      </c>
      <c r="AW171" s="13" t="s">
        <v>34</v>
      </c>
      <c r="AX171" s="13" t="s">
        <v>84</v>
      </c>
      <c r="AY171" s="235" t="s">
        <v>154</v>
      </c>
    </row>
    <row r="172" spans="1:65" s="2" customFormat="1" ht="21.75" customHeight="1">
      <c r="A172" s="33"/>
      <c r="B172" s="34"/>
      <c r="C172" s="207" t="s">
        <v>8</v>
      </c>
      <c r="D172" s="207" t="s">
        <v>157</v>
      </c>
      <c r="E172" s="208" t="s">
        <v>249</v>
      </c>
      <c r="F172" s="209" t="s">
        <v>250</v>
      </c>
      <c r="G172" s="210" t="s">
        <v>160</v>
      </c>
      <c r="H172" s="211">
        <v>6.8</v>
      </c>
      <c r="I172" s="212"/>
      <c r="J172" s="213">
        <f>ROUND(I172*H172,2)</f>
        <v>0</v>
      </c>
      <c r="K172" s="209" t="s">
        <v>161</v>
      </c>
      <c r="L172" s="38"/>
      <c r="M172" s="214" t="s">
        <v>1</v>
      </c>
      <c r="N172" s="215" t="s">
        <v>42</v>
      </c>
      <c r="O172" s="70"/>
      <c r="P172" s="216">
        <f>O172*H172</f>
        <v>0</v>
      </c>
      <c r="Q172" s="216">
        <v>0</v>
      </c>
      <c r="R172" s="216">
        <f>Q172*H172</f>
        <v>0</v>
      </c>
      <c r="S172" s="216">
        <v>0</v>
      </c>
      <c r="T172" s="217">
        <f>S172*H172</f>
        <v>0</v>
      </c>
      <c r="U172" s="33"/>
      <c r="V172" s="33"/>
      <c r="W172" s="33"/>
      <c r="X172" s="33"/>
      <c r="Y172" s="33"/>
      <c r="Z172" s="33"/>
      <c r="AA172" s="33"/>
      <c r="AB172" s="33"/>
      <c r="AC172" s="33"/>
      <c r="AD172" s="33"/>
      <c r="AE172" s="33"/>
      <c r="AR172" s="218" t="s">
        <v>162</v>
      </c>
      <c r="AT172" s="218" t="s">
        <v>157</v>
      </c>
      <c r="AU172" s="218" t="s">
        <v>86</v>
      </c>
      <c r="AY172" s="16" t="s">
        <v>154</v>
      </c>
      <c r="BE172" s="219">
        <f>IF(N172="základní",J172,0)</f>
        <v>0</v>
      </c>
      <c r="BF172" s="219">
        <f>IF(N172="snížená",J172,0)</f>
        <v>0</v>
      </c>
      <c r="BG172" s="219">
        <f>IF(N172="zákl. přenesená",J172,0)</f>
        <v>0</v>
      </c>
      <c r="BH172" s="219">
        <f>IF(N172="sníž. přenesená",J172,0)</f>
        <v>0</v>
      </c>
      <c r="BI172" s="219">
        <f>IF(N172="nulová",J172,0)</f>
        <v>0</v>
      </c>
      <c r="BJ172" s="16" t="s">
        <v>84</v>
      </c>
      <c r="BK172" s="219">
        <f>ROUND(I172*H172,2)</f>
        <v>0</v>
      </c>
      <c r="BL172" s="16" t="s">
        <v>162</v>
      </c>
      <c r="BM172" s="218" t="s">
        <v>251</v>
      </c>
    </row>
    <row r="173" spans="1:65" s="2" customFormat="1" ht="19.5">
      <c r="A173" s="33"/>
      <c r="B173" s="34"/>
      <c r="C173" s="35"/>
      <c r="D173" s="220" t="s">
        <v>164</v>
      </c>
      <c r="E173" s="35"/>
      <c r="F173" s="221" t="s">
        <v>252</v>
      </c>
      <c r="G173" s="35"/>
      <c r="H173" s="35"/>
      <c r="I173" s="121"/>
      <c r="J173" s="35"/>
      <c r="K173" s="35"/>
      <c r="L173" s="38"/>
      <c r="M173" s="222"/>
      <c r="N173" s="223"/>
      <c r="O173" s="70"/>
      <c r="P173" s="70"/>
      <c r="Q173" s="70"/>
      <c r="R173" s="70"/>
      <c r="S173" s="70"/>
      <c r="T173" s="71"/>
      <c r="U173" s="33"/>
      <c r="V173" s="33"/>
      <c r="W173" s="33"/>
      <c r="X173" s="33"/>
      <c r="Y173" s="33"/>
      <c r="Z173" s="33"/>
      <c r="AA173" s="33"/>
      <c r="AB173" s="33"/>
      <c r="AC173" s="33"/>
      <c r="AD173" s="33"/>
      <c r="AE173" s="33"/>
      <c r="AT173" s="16" t="s">
        <v>164</v>
      </c>
      <c r="AU173" s="16" t="s">
        <v>86</v>
      </c>
    </row>
    <row r="174" spans="1:65" s="13" customFormat="1" ht="11.25">
      <c r="B174" s="225"/>
      <c r="C174" s="226"/>
      <c r="D174" s="220" t="s">
        <v>168</v>
      </c>
      <c r="E174" s="227" t="s">
        <v>1</v>
      </c>
      <c r="F174" s="228" t="s">
        <v>248</v>
      </c>
      <c r="G174" s="226"/>
      <c r="H174" s="229">
        <v>6.8</v>
      </c>
      <c r="I174" s="230"/>
      <c r="J174" s="226"/>
      <c r="K174" s="226"/>
      <c r="L174" s="231"/>
      <c r="M174" s="232"/>
      <c r="N174" s="233"/>
      <c r="O174" s="233"/>
      <c r="P174" s="233"/>
      <c r="Q174" s="233"/>
      <c r="R174" s="233"/>
      <c r="S174" s="233"/>
      <c r="T174" s="234"/>
      <c r="AT174" s="235" t="s">
        <v>168</v>
      </c>
      <c r="AU174" s="235" t="s">
        <v>86</v>
      </c>
      <c r="AV174" s="13" t="s">
        <v>86</v>
      </c>
      <c r="AW174" s="13" t="s">
        <v>34</v>
      </c>
      <c r="AX174" s="13" t="s">
        <v>84</v>
      </c>
      <c r="AY174" s="235" t="s">
        <v>154</v>
      </c>
    </row>
    <row r="175" spans="1:65" s="2" customFormat="1" ht="21.75" customHeight="1">
      <c r="A175" s="33"/>
      <c r="B175" s="34"/>
      <c r="C175" s="207" t="s">
        <v>253</v>
      </c>
      <c r="D175" s="207" t="s">
        <v>157</v>
      </c>
      <c r="E175" s="208" t="s">
        <v>254</v>
      </c>
      <c r="F175" s="209" t="s">
        <v>255</v>
      </c>
      <c r="G175" s="210" t="s">
        <v>256</v>
      </c>
      <c r="H175" s="211">
        <v>0.51100000000000001</v>
      </c>
      <c r="I175" s="212"/>
      <c r="J175" s="213">
        <f>ROUND(I175*H175,2)</f>
        <v>0</v>
      </c>
      <c r="K175" s="209" t="s">
        <v>161</v>
      </c>
      <c r="L175" s="38"/>
      <c r="M175" s="214" t="s">
        <v>1</v>
      </c>
      <c r="N175" s="215" t="s">
        <v>42</v>
      </c>
      <c r="O175" s="70"/>
      <c r="P175" s="216">
        <f>O175*H175</f>
        <v>0</v>
      </c>
      <c r="Q175" s="216">
        <v>0</v>
      </c>
      <c r="R175" s="216">
        <f>Q175*H175</f>
        <v>0</v>
      </c>
      <c r="S175" s="216">
        <v>0</v>
      </c>
      <c r="T175" s="217">
        <f>S175*H175</f>
        <v>0</v>
      </c>
      <c r="U175" s="33"/>
      <c r="V175" s="33"/>
      <c r="W175" s="33"/>
      <c r="X175" s="33"/>
      <c r="Y175" s="33"/>
      <c r="Z175" s="33"/>
      <c r="AA175" s="33"/>
      <c r="AB175" s="33"/>
      <c r="AC175" s="33"/>
      <c r="AD175" s="33"/>
      <c r="AE175" s="33"/>
      <c r="AR175" s="218" t="s">
        <v>162</v>
      </c>
      <c r="AT175" s="218" t="s">
        <v>157</v>
      </c>
      <c r="AU175" s="218" t="s">
        <v>86</v>
      </c>
      <c r="AY175" s="16" t="s">
        <v>154</v>
      </c>
      <c r="BE175" s="219">
        <f>IF(N175="základní",J175,0)</f>
        <v>0</v>
      </c>
      <c r="BF175" s="219">
        <f>IF(N175="snížená",J175,0)</f>
        <v>0</v>
      </c>
      <c r="BG175" s="219">
        <f>IF(N175="zákl. přenesená",J175,0)</f>
        <v>0</v>
      </c>
      <c r="BH175" s="219">
        <f>IF(N175="sníž. přenesená",J175,0)</f>
        <v>0</v>
      </c>
      <c r="BI175" s="219">
        <f>IF(N175="nulová",J175,0)</f>
        <v>0</v>
      </c>
      <c r="BJ175" s="16" t="s">
        <v>84</v>
      </c>
      <c r="BK175" s="219">
        <f>ROUND(I175*H175,2)</f>
        <v>0</v>
      </c>
      <c r="BL175" s="16" t="s">
        <v>162</v>
      </c>
      <c r="BM175" s="218" t="s">
        <v>257</v>
      </c>
    </row>
    <row r="176" spans="1:65" s="2" customFormat="1" ht="29.25">
      <c r="A176" s="33"/>
      <c r="B176" s="34"/>
      <c r="C176" s="35"/>
      <c r="D176" s="220" t="s">
        <v>164</v>
      </c>
      <c r="E176" s="35"/>
      <c r="F176" s="221" t="s">
        <v>258</v>
      </c>
      <c r="G176" s="35"/>
      <c r="H176" s="35"/>
      <c r="I176" s="121"/>
      <c r="J176" s="35"/>
      <c r="K176" s="35"/>
      <c r="L176" s="38"/>
      <c r="M176" s="222"/>
      <c r="N176" s="223"/>
      <c r="O176" s="70"/>
      <c r="P176" s="70"/>
      <c r="Q176" s="70"/>
      <c r="R176" s="70"/>
      <c r="S176" s="70"/>
      <c r="T176" s="71"/>
      <c r="U176" s="33"/>
      <c r="V176" s="33"/>
      <c r="W176" s="33"/>
      <c r="X176" s="33"/>
      <c r="Y176" s="33"/>
      <c r="Z176" s="33"/>
      <c r="AA176" s="33"/>
      <c r="AB176" s="33"/>
      <c r="AC176" s="33"/>
      <c r="AD176" s="33"/>
      <c r="AE176" s="33"/>
      <c r="AT176" s="16" t="s">
        <v>164</v>
      </c>
      <c r="AU176" s="16" t="s">
        <v>86</v>
      </c>
    </row>
    <row r="177" spans="1:65" s="2" customFormat="1" ht="21.75" customHeight="1">
      <c r="A177" s="33"/>
      <c r="B177" s="34"/>
      <c r="C177" s="207" t="s">
        <v>259</v>
      </c>
      <c r="D177" s="207" t="s">
        <v>157</v>
      </c>
      <c r="E177" s="208" t="s">
        <v>260</v>
      </c>
      <c r="F177" s="209" t="s">
        <v>261</v>
      </c>
      <c r="G177" s="210" t="s">
        <v>256</v>
      </c>
      <c r="H177" s="211">
        <v>4.1000000000000002E-2</v>
      </c>
      <c r="I177" s="212"/>
      <c r="J177" s="213">
        <f>ROUND(I177*H177,2)</f>
        <v>0</v>
      </c>
      <c r="K177" s="209" t="s">
        <v>161</v>
      </c>
      <c r="L177" s="38"/>
      <c r="M177" s="214" t="s">
        <v>1</v>
      </c>
      <c r="N177" s="215" t="s">
        <v>42</v>
      </c>
      <c r="O177" s="70"/>
      <c r="P177" s="216">
        <f>O177*H177</f>
        <v>0</v>
      </c>
      <c r="Q177" s="216">
        <v>0</v>
      </c>
      <c r="R177" s="216">
        <f>Q177*H177</f>
        <v>0</v>
      </c>
      <c r="S177" s="216">
        <v>0</v>
      </c>
      <c r="T177" s="217">
        <f>S177*H177</f>
        <v>0</v>
      </c>
      <c r="U177" s="33"/>
      <c r="V177" s="33"/>
      <c r="W177" s="33"/>
      <c r="X177" s="33"/>
      <c r="Y177" s="33"/>
      <c r="Z177" s="33"/>
      <c r="AA177" s="33"/>
      <c r="AB177" s="33"/>
      <c r="AC177" s="33"/>
      <c r="AD177" s="33"/>
      <c r="AE177" s="33"/>
      <c r="AR177" s="218" t="s">
        <v>162</v>
      </c>
      <c r="AT177" s="218" t="s">
        <v>157</v>
      </c>
      <c r="AU177" s="218" t="s">
        <v>86</v>
      </c>
      <c r="AY177" s="16" t="s">
        <v>154</v>
      </c>
      <c r="BE177" s="219">
        <f>IF(N177="základní",J177,0)</f>
        <v>0</v>
      </c>
      <c r="BF177" s="219">
        <f>IF(N177="snížená",J177,0)</f>
        <v>0</v>
      </c>
      <c r="BG177" s="219">
        <f>IF(N177="zákl. přenesená",J177,0)</f>
        <v>0</v>
      </c>
      <c r="BH177" s="219">
        <f>IF(N177="sníž. přenesená",J177,0)</f>
        <v>0</v>
      </c>
      <c r="BI177" s="219">
        <f>IF(N177="nulová",J177,0)</f>
        <v>0</v>
      </c>
      <c r="BJ177" s="16" t="s">
        <v>84</v>
      </c>
      <c r="BK177" s="219">
        <f>ROUND(I177*H177,2)</f>
        <v>0</v>
      </c>
      <c r="BL177" s="16" t="s">
        <v>162</v>
      </c>
      <c r="BM177" s="218" t="s">
        <v>262</v>
      </c>
    </row>
    <row r="178" spans="1:65" s="2" customFormat="1" ht="29.25">
      <c r="A178" s="33"/>
      <c r="B178" s="34"/>
      <c r="C178" s="35"/>
      <c r="D178" s="220" t="s">
        <v>164</v>
      </c>
      <c r="E178" s="35"/>
      <c r="F178" s="221" t="s">
        <v>263</v>
      </c>
      <c r="G178" s="35"/>
      <c r="H178" s="35"/>
      <c r="I178" s="121"/>
      <c r="J178" s="35"/>
      <c r="K178" s="35"/>
      <c r="L178" s="38"/>
      <c r="M178" s="222"/>
      <c r="N178" s="223"/>
      <c r="O178" s="70"/>
      <c r="P178" s="70"/>
      <c r="Q178" s="70"/>
      <c r="R178" s="70"/>
      <c r="S178" s="70"/>
      <c r="T178" s="71"/>
      <c r="U178" s="33"/>
      <c r="V178" s="33"/>
      <c r="W178" s="33"/>
      <c r="X178" s="33"/>
      <c r="Y178" s="33"/>
      <c r="Z178" s="33"/>
      <c r="AA178" s="33"/>
      <c r="AB178" s="33"/>
      <c r="AC178" s="33"/>
      <c r="AD178" s="33"/>
      <c r="AE178" s="33"/>
      <c r="AT178" s="16" t="s">
        <v>164</v>
      </c>
      <c r="AU178" s="16" t="s">
        <v>86</v>
      </c>
    </row>
    <row r="179" spans="1:65" s="2" customFormat="1" ht="21.75" customHeight="1">
      <c r="A179" s="33"/>
      <c r="B179" s="34"/>
      <c r="C179" s="207" t="s">
        <v>264</v>
      </c>
      <c r="D179" s="207" t="s">
        <v>157</v>
      </c>
      <c r="E179" s="208" t="s">
        <v>265</v>
      </c>
      <c r="F179" s="209" t="s">
        <v>266</v>
      </c>
      <c r="G179" s="210" t="s">
        <v>179</v>
      </c>
      <c r="H179" s="211">
        <v>2</v>
      </c>
      <c r="I179" s="212"/>
      <c r="J179" s="213">
        <f>ROUND(I179*H179,2)</f>
        <v>0</v>
      </c>
      <c r="K179" s="209" t="s">
        <v>161</v>
      </c>
      <c r="L179" s="38"/>
      <c r="M179" s="214" t="s">
        <v>1</v>
      </c>
      <c r="N179" s="215" t="s">
        <v>42</v>
      </c>
      <c r="O179" s="70"/>
      <c r="P179" s="216">
        <f>O179*H179</f>
        <v>0</v>
      </c>
      <c r="Q179" s="216">
        <v>0</v>
      </c>
      <c r="R179" s="216">
        <f>Q179*H179</f>
        <v>0</v>
      </c>
      <c r="S179" s="216">
        <v>0</v>
      </c>
      <c r="T179" s="217">
        <f>S179*H179</f>
        <v>0</v>
      </c>
      <c r="U179" s="33"/>
      <c r="V179" s="33"/>
      <c r="W179" s="33"/>
      <c r="X179" s="33"/>
      <c r="Y179" s="33"/>
      <c r="Z179" s="33"/>
      <c r="AA179" s="33"/>
      <c r="AB179" s="33"/>
      <c r="AC179" s="33"/>
      <c r="AD179" s="33"/>
      <c r="AE179" s="33"/>
      <c r="AR179" s="218" t="s">
        <v>162</v>
      </c>
      <c r="AT179" s="218" t="s">
        <v>157</v>
      </c>
      <c r="AU179" s="218" t="s">
        <v>86</v>
      </c>
      <c r="AY179" s="16" t="s">
        <v>154</v>
      </c>
      <c r="BE179" s="219">
        <f>IF(N179="základní",J179,0)</f>
        <v>0</v>
      </c>
      <c r="BF179" s="219">
        <f>IF(N179="snížená",J179,0)</f>
        <v>0</v>
      </c>
      <c r="BG179" s="219">
        <f>IF(N179="zákl. přenesená",J179,0)</f>
        <v>0</v>
      </c>
      <c r="BH179" s="219">
        <f>IF(N179="sníž. přenesená",J179,0)</f>
        <v>0</v>
      </c>
      <c r="BI179" s="219">
        <f>IF(N179="nulová",J179,0)</f>
        <v>0</v>
      </c>
      <c r="BJ179" s="16" t="s">
        <v>84</v>
      </c>
      <c r="BK179" s="219">
        <f>ROUND(I179*H179,2)</f>
        <v>0</v>
      </c>
      <c r="BL179" s="16" t="s">
        <v>162</v>
      </c>
      <c r="BM179" s="218" t="s">
        <v>267</v>
      </c>
    </row>
    <row r="180" spans="1:65" s="2" customFormat="1" ht="19.5">
      <c r="A180" s="33"/>
      <c r="B180" s="34"/>
      <c r="C180" s="35"/>
      <c r="D180" s="220" t="s">
        <v>164</v>
      </c>
      <c r="E180" s="35"/>
      <c r="F180" s="221" t="s">
        <v>268</v>
      </c>
      <c r="G180" s="35"/>
      <c r="H180" s="35"/>
      <c r="I180" s="121"/>
      <c r="J180" s="35"/>
      <c r="K180" s="35"/>
      <c r="L180" s="38"/>
      <c r="M180" s="222"/>
      <c r="N180" s="223"/>
      <c r="O180" s="70"/>
      <c r="P180" s="70"/>
      <c r="Q180" s="70"/>
      <c r="R180" s="70"/>
      <c r="S180" s="70"/>
      <c r="T180" s="71"/>
      <c r="U180" s="33"/>
      <c r="V180" s="33"/>
      <c r="W180" s="33"/>
      <c r="X180" s="33"/>
      <c r="Y180" s="33"/>
      <c r="Z180" s="33"/>
      <c r="AA180" s="33"/>
      <c r="AB180" s="33"/>
      <c r="AC180" s="33"/>
      <c r="AD180" s="33"/>
      <c r="AE180" s="33"/>
      <c r="AT180" s="16" t="s">
        <v>164</v>
      </c>
      <c r="AU180" s="16" t="s">
        <v>86</v>
      </c>
    </row>
    <row r="181" spans="1:65" s="2" customFormat="1" ht="21.75" customHeight="1">
      <c r="A181" s="33"/>
      <c r="B181" s="34"/>
      <c r="C181" s="207" t="s">
        <v>269</v>
      </c>
      <c r="D181" s="207" t="s">
        <v>157</v>
      </c>
      <c r="E181" s="208" t="s">
        <v>270</v>
      </c>
      <c r="F181" s="209" t="s">
        <v>271</v>
      </c>
      <c r="G181" s="210" t="s">
        <v>160</v>
      </c>
      <c r="H181" s="211">
        <v>125.51</v>
      </c>
      <c r="I181" s="212"/>
      <c r="J181" s="213">
        <f>ROUND(I181*H181,2)</f>
        <v>0</v>
      </c>
      <c r="K181" s="209" t="s">
        <v>161</v>
      </c>
      <c r="L181" s="38"/>
      <c r="M181" s="214" t="s">
        <v>1</v>
      </c>
      <c r="N181" s="215" t="s">
        <v>42</v>
      </c>
      <c r="O181" s="70"/>
      <c r="P181" s="216">
        <f>O181*H181</f>
        <v>0</v>
      </c>
      <c r="Q181" s="216">
        <v>0</v>
      </c>
      <c r="R181" s="216">
        <f>Q181*H181</f>
        <v>0</v>
      </c>
      <c r="S181" s="216">
        <v>0</v>
      </c>
      <c r="T181" s="217">
        <f>S181*H181</f>
        <v>0</v>
      </c>
      <c r="U181" s="33"/>
      <c r="V181" s="33"/>
      <c r="W181" s="33"/>
      <c r="X181" s="33"/>
      <c r="Y181" s="33"/>
      <c r="Z181" s="33"/>
      <c r="AA181" s="33"/>
      <c r="AB181" s="33"/>
      <c r="AC181" s="33"/>
      <c r="AD181" s="33"/>
      <c r="AE181" s="33"/>
      <c r="AR181" s="218" t="s">
        <v>162</v>
      </c>
      <c r="AT181" s="218" t="s">
        <v>157</v>
      </c>
      <c r="AU181" s="218" t="s">
        <v>86</v>
      </c>
      <c r="AY181" s="16" t="s">
        <v>154</v>
      </c>
      <c r="BE181" s="219">
        <f>IF(N181="základní",J181,0)</f>
        <v>0</v>
      </c>
      <c r="BF181" s="219">
        <f>IF(N181="snížená",J181,0)</f>
        <v>0</v>
      </c>
      <c r="BG181" s="219">
        <f>IF(N181="zákl. přenesená",J181,0)</f>
        <v>0</v>
      </c>
      <c r="BH181" s="219">
        <f>IF(N181="sníž. přenesená",J181,0)</f>
        <v>0</v>
      </c>
      <c r="BI181" s="219">
        <f>IF(N181="nulová",J181,0)</f>
        <v>0</v>
      </c>
      <c r="BJ181" s="16" t="s">
        <v>84</v>
      </c>
      <c r="BK181" s="219">
        <f>ROUND(I181*H181,2)</f>
        <v>0</v>
      </c>
      <c r="BL181" s="16" t="s">
        <v>162</v>
      </c>
      <c r="BM181" s="218" t="s">
        <v>272</v>
      </c>
    </row>
    <row r="182" spans="1:65" s="2" customFormat="1" ht="39">
      <c r="A182" s="33"/>
      <c r="B182" s="34"/>
      <c r="C182" s="35"/>
      <c r="D182" s="220" t="s">
        <v>164</v>
      </c>
      <c r="E182" s="35"/>
      <c r="F182" s="221" t="s">
        <v>273</v>
      </c>
      <c r="G182" s="35"/>
      <c r="H182" s="35"/>
      <c r="I182" s="121"/>
      <c r="J182" s="35"/>
      <c r="K182" s="35"/>
      <c r="L182" s="38"/>
      <c r="M182" s="222"/>
      <c r="N182" s="223"/>
      <c r="O182" s="70"/>
      <c r="P182" s="70"/>
      <c r="Q182" s="70"/>
      <c r="R182" s="70"/>
      <c r="S182" s="70"/>
      <c r="T182" s="71"/>
      <c r="U182" s="33"/>
      <c r="V182" s="33"/>
      <c r="W182" s="33"/>
      <c r="X182" s="33"/>
      <c r="Y182" s="33"/>
      <c r="Z182" s="33"/>
      <c r="AA182" s="33"/>
      <c r="AB182" s="33"/>
      <c r="AC182" s="33"/>
      <c r="AD182" s="33"/>
      <c r="AE182" s="33"/>
      <c r="AT182" s="16" t="s">
        <v>164</v>
      </c>
      <c r="AU182" s="16" t="s">
        <v>86</v>
      </c>
    </row>
    <row r="183" spans="1:65" s="2" customFormat="1" ht="19.5">
      <c r="A183" s="33"/>
      <c r="B183" s="34"/>
      <c r="C183" s="35"/>
      <c r="D183" s="220" t="s">
        <v>166</v>
      </c>
      <c r="E183" s="35"/>
      <c r="F183" s="224" t="s">
        <v>167</v>
      </c>
      <c r="G183" s="35"/>
      <c r="H183" s="35"/>
      <c r="I183" s="121"/>
      <c r="J183" s="35"/>
      <c r="K183" s="35"/>
      <c r="L183" s="38"/>
      <c r="M183" s="222"/>
      <c r="N183" s="223"/>
      <c r="O183" s="70"/>
      <c r="P183" s="70"/>
      <c r="Q183" s="70"/>
      <c r="R183" s="70"/>
      <c r="S183" s="70"/>
      <c r="T183" s="71"/>
      <c r="U183" s="33"/>
      <c r="V183" s="33"/>
      <c r="W183" s="33"/>
      <c r="X183" s="33"/>
      <c r="Y183" s="33"/>
      <c r="Z183" s="33"/>
      <c r="AA183" s="33"/>
      <c r="AB183" s="33"/>
      <c r="AC183" s="33"/>
      <c r="AD183" s="33"/>
      <c r="AE183" s="33"/>
      <c r="AT183" s="16" t="s">
        <v>166</v>
      </c>
      <c r="AU183" s="16" t="s">
        <v>86</v>
      </c>
    </row>
    <row r="184" spans="1:65" s="13" customFormat="1" ht="11.25">
      <c r="B184" s="225"/>
      <c r="C184" s="226"/>
      <c r="D184" s="220" t="s">
        <v>168</v>
      </c>
      <c r="E184" s="227" t="s">
        <v>1</v>
      </c>
      <c r="F184" s="228" t="s">
        <v>169</v>
      </c>
      <c r="G184" s="226"/>
      <c r="H184" s="229">
        <v>125.51</v>
      </c>
      <c r="I184" s="230"/>
      <c r="J184" s="226"/>
      <c r="K184" s="226"/>
      <c r="L184" s="231"/>
      <c r="M184" s="232"/>
      <c r="N184" s="233"/>
      <c r="O184" s="233"/>
      <c r="P184" s="233"/>
      <c r="Q184" s="233"/>
      <c r="R184" s="233"/>
      <c r="S184" s="233"/>
      <c r="T184" s="234"/>
      <c r="AT184" s="235" t="s">
        <v>168</v>
      </c>
      <c r="AU184" s="235" t="s">
        <v>86</v>
      </c>
      <c r="AV184" s="13" t="s">
        <v>86</v>
      </c>
      <c r="AW184" s="13" t="s">
        <v>34</v>
      </c>
      <c r="AX184" s="13" t="s">
        <v>84</v>
      </c>
      <c r="AY184" s="235" t="s">
        <v>154</v>
      </c>
    </row>
    <row r="185" spans="1:65" s="2" customFormat="1" ht="21.75" customHeight="1">
      <c r="A185" s="33"/>
      <c r="B185" s="34"/>
      <c r="C185" s="207" t="s">
        <v>274</v>
      </c>
      <c r="D185" s="207" t="s">
        <v>157</v>
      </c>
      <c r="E185" s="208" t="s">
        <v>275</v>
      </c>
      <c r="F185" s="209" t="s">
        <v>276</v>
      </c>
      <c r="G185" s="210" t="s">
        <v>256</v>
      </c>
      <c r="H185" s="211">
        <v>0.51100000000000001</v>
      </c>
      <c r="I185" s="212"/>
      <c r="J185" s="213">
        <f>ROUND(I185*H185,2)</f>
        <v>0</v>
      </c>
      <c r="K185" s="209" t="s">
        <v>161</v>
      </c>
      <c r="L185" s="38"/>
      <c r="M185" s="214" t="s">
        <v>1</v>
      </c>
      <c r="N185" s="215" t="s">
        <v>42</v>
      </c>
      <c r="O185" s="70"/>
      <c r="P185" s="216">
        <f>O185*H185</f>
        <v>0</v>
      </c>
      <c r="Q185" s="216">
        <v>0</v>
      </c>
      <c r="R185" s="216">
        <f>Q185*H185</f>
        <v>0</v>
      </c>
      <c r="S185" s="216">
        <v>0</v>
      </c>
      <c r="T185" s="217">
        <f>S185*H185</f>
        <v>0</v>
      </c>
      <c r="U185" s="33"/>
      <c r="V185" s="33"/>
      <c r="W185" s="33"/>
      <c r="X185" s="33"/>
      <c r="Y185" s="33"/>
      <c r="Z185" s="33"/>
      <c r="AA185" s="33"/>
      <c r="AB185" s="33"/>
      <c r="AC185" s="33"/>
      <c r="AD185" s="33"/>
      <c r="AE185" s="33"/>
      <c r="AR185" s="218" t="s">
        <v>162</v>
      </c>
      <c r="AT185" s="218" t="s">
        <v>157</v>
      </c>
      <c r="AU185" s="218" t="s">
        <v>86</v>
      </c>
      <c r="AY185" s="16" t="s">
        <v>154</v>
      </c>
      <c r="BE185" s="219">
        <f>IF(N185="základní",J185,0)</f>
        <v>0</v>
      </c>
      <c r="BF185" s="219">
        <f>IF(N185="snížená",J185,0)</f>
        <v>0</v>
      </c>
      <c r="BG185" s="219">
        <f>IF(N185="zákl. přenesená",J185,0)</f>
        <v>0</v>
      </c>
      <c r="BH185" s="219">
        <f>IF(N185="sníž. přenesená",J185,0)</f>
        <v>0</v>
      </c>
      <c r="BI185" s="219">
        <f>IF(N185="nulová",J185,0)</f>
        <v>0</v>
      </c>
      <c r="BJ185" s="16" t="s">
        <v>84</v>
      </c>
      <c r="BK185" s="219">
        <f>ROUND(I185*H185,2)</f>
        <v>0</v>
      </c>
      <c r="BL185" s="16" t="s">
        <v>162</v>
      </c>
      <c r="BM185" s="218" t="s">
        <v>277</v>
      </c>
    </row>
    <row r="186" spans="1:65" s="2" customFormat="1" ht="39">
      <c r="A186" s="33"/>
      <c r="B186" s="34"/>
      <c r="C186" s="35"/>
      <c r="D186" s="220" t="s">
        <v>164</v>
      </c>
      <c r="E186" s="35"/>
      <c r="F186" s="221" t="s">
        <v>278</v>
      </c>
      <c r="G186" s="35"/>
      <c r="H186" s="35"/>
      <c r="I186" s="121"/>
      <c r="J186" s="35"/>
      <c r="K186" s="35"/>
      <c r="L186" s="38"/>
      <c r="M186" s="222"/>
      <c r="N186" s="223"/>
      <c r="O186" s="70"/>
      <c r="P186" s="70"/>
      <c r="Q186" s="70"/>
      <c r="R186" s="70"/>
      <c r="S186" s="70"/>
      <c r="T186" s="71"/>
      <c r="U186" s="33"/>
      <c r="V186" s="33"/>
      <c r="W186" s="33"/>
      <c r="X186" s="33"/>
      <c r="Y186" s="33"/>
      <c r="Z186" s="33"/>
      <c r="AA186" s="33"/>
      <c r="AB186" s="33"/>
      <c r="AC186" s="33"/>
      <c r="AD186" s="33"/>
      <c r="AE186" s="33"/>
      <c r="AT186" s="16" t="s">
        <v>164</v>
      </c>
      <c r="AU186" s="16" t="s">
        <v>86</v>
      </c>
    </row>
    <row r="187" spans="1:65" s="2" customFormat="1" ht="19.5">
      <c r="A187" s="33"/>
      <c r="B187" s="34"/>
      <c r="C187" s="35"/>
      <c r="D187" s="220" t="s">
        <v>166</v>
      </c>
      <c r="E187" s="35"/>
      <c r="F187" s="224" t="s">
        <v>279</v>
      </c>
      <c r="G187" s="35"/>
      <c r="H187" s="35"/>
      <c r="I187" s="121"/>
      <c r="J187" s="35"/>
      <c r="K187" s="35"/>
      <c r="L187" s="38"/>
      <c r="M187" s="222"/>
      <c r="N187" s="223"/>
      <c r="O187" s="70"/>
      <c r="P187" s="70"/>
      <c r="Q187" s="70"/>
      <c r="R187" s="70"/>
      <c r="S187" s="70"/>
      <c r="T187" s="71"/>
      <c r="U187" s="33"/>
      <c r="V187" s="33"/>
      <c r="W187" s="33"/>
      <c r="X187" s="33"/>
      <c r="Y187" s="33"/>
      <c r="Z187" s="33"/>
      <c r="AA187" s="33"/>
      <c r="AB187" s="33"/>
      <c r="AC187" s="33"/>
      <c r="AD187" s="33"/>
      <c r="AE187" s="33"/>
      <c r="AT187" s="16" t="s">
        <v>166</v>
      </c>
      <c r="AU187" s="16" t="s">
        <v>86</v>
      </c>
    </row>
    <row r="188" spans="1:65" s="2" customFormat="1" ht="21.75" customHeight="1">
      <c r="A188" s="33"/>
      <c r="B188" s="34"/>
      <c r="C188" s="207" t="s">
        <v>7</v>
      </c>
      <c r="D188" s="207" t="s">
        <v>157</v>
      </c>
      <c r="E188" s="208" t="s">
        <v>280</v>
      </c>
      <c r="F188" s="209" t="s">
        <v>281</v>
      </c>
      <c r="G188" s="210" t="s">
        <v>256</v>
      </c>
      <c r="H188" s="211">
        <v>4.1000000000000002E-2</v>
      </c>
      <c r="I188" s="212"/>
      <c r="J188" s="213">
        <f>ROUND(I188*H188,2)</f>
        <v>0</v>
      </c>
      <c r="K188" s="209" t="s">
        <v>161</v>
      </c>
      <c r="L188" s="38"/>
      <c r="M188" s="214" t="s">
        <v>1</v>
      </c>
      <c r="N188" s="215" t="s">
        <v>42</v>
      </c>
      <c r="O188" s="70"/>
      <c r="P188" s="216">
        <f>O188*H188</f>
        <v>0</v>
      </c>
      <c r="Q188" s="216">
        <v>0</v>
      </c>
      <c r="R188" s="216">
        <f>Q188*H188</f>
        <v>0</v>
      </c>
      <c r="S188" s="216">
        <v>0</v>
      </c>
      <c r="T188" s="217">
        <f>S188*H188</f>
        <v>0</v>
      </c>
      <c r="U188" s="33"/>
      <c r="V188" s="33"/>
      <c r="W188" s="33"/>
      <c r="X188" s="33"/>
      <c r="Y188" s="33"/>
      <c r="Z188" s="33"/>
      <c r="AA188" s="33"/>
      <c r="AB188" s="33"/>
      <c r="AC188" s="33"/>
      <c r="AD188" s="33"/>
      <c r="AE188" s="33"/>
      <c r="AR188" s="218" t="s">
        <v>162</v>
      </c>
      <c r="AT188" s="218" t="s">
        <v>157</v>
      </c>
      <c r="AU188" s="218" t="s">
        <v>86</v>
      </c>
      <c r="AY188" s="16" t="s">
        <v>154</v>
      </c>
      <c r="BE188" s="219">
        <f>IF(N188="základní",J188,0)</f>
        <v>0</v>
      </c>
      <c r="BF188" s="219">
        <f>IF(N188="snížená",J188,0)</f>
        <v>0</v>
      </c>
      <c r="BG188" s="219">
        <f>IF(N188="zákl. přenesená",J188,0)</f>
        <v>0</v>
      </c>
      <c r="BH188" s="219">
        <f>IF(N188="sníž. přenesená",J188,0)</f>
        <v>0</v>
      </c>
      <c r="BI188" s="219">
        <f>IF(N188="nulová",J188,0)</f>
        <v>0</v>
      </c>
      <c r="BJ188" s="16" t="s">
        <v>84</v>
      </c>
      <c r="BK188" s="219">
        <f>ROUND(I188*H188,2)</f>
        <v>0</v>
      </c>
      <c r="BL188" s="16" t="s">
        <v>162</v>
      </c>
      <c r="BM188" s="218" t="s">
        <v>282</v>
      </c>
    </row>
    <row r="189" spans="1:65" s="2" customFormat="1" ht="39">
      <c r="A189" s="33"/>
      <c r="B189" s="34"/>
      <c r="C189" s="35"/>
      <c r="D189" s="220" t="s">
        <v>164</v>
      </c>
      <c r="E189" s="35"/>
      <c r="F189" s="221" t="s">
        <v>283</v>
      </c>
      <c r="G189" s="35"/>
      <c r="H189" s="35"/>
      <c r="I189" s="121"/>
      <c r="J189" s="35"/>
      <c r="K189" s="35"/>
      <c r="L189" s="38"/>
      <c r="M189" s="222"/>
      <c r="N189" s="223"/>
      <c r="O189" s="70"/>
      <c r="P189" s="70"/>
      <c r="Q189" s="70"/>
      <c r="R189" s="70"/>
      <c r="S189" s="70"/>
      <c r="T189" s="71"/>
      <c r="U189" s="33"/>
      <c r="V189" s="33"/>
      <c r="W189" s="33"/>
      <c r="X189" s="33"/>
      <c r="Y189" s="33"/>
      <c r="Z189" s="33"/>
      <c r="AA189" s="33"/>
      <c r="AB189" s="33"/>
      <c r="AC189" s="33"/>
      <c r="AD189" s="33"/>
      <c r="AE189" s="33"/>
      <c r="AT189" s="16" t="s">
        <v>164</v>
      </c>
      <c r="AU189" s="16" t="s">
        <v>86</v>
      </c>
    </row>
    <row r="190" spans="1:65" s="2" customFormat="1" ht="19.5">
      <c r="A190" s="33"/>
      <c r="B190" s="34"/>
      <c r="C190" s="35"/>
      <c r="D190" s="220" t="s">
        <v>166</v>
      </c>
      <c r="E190" s="35"/>
      <c r="F190" s="224" t="s">
        <v>279</v>
      </c>
      <c r="G190" s="35"/>
      <c r="H190" s="35"/>
      <c r="I190" s="121"/>
      <c r="J190" s="35"/>
      <c r="K190" s="35"/>
      <c r="L190" s="38"/>
      <c r="M190" s="222"/>
      <c r="N190" s="223"/>
      <c r="O190" s="70"/>
      <c r="P190" s="70"/>
      <c r="Q190" s="70"/>
      <c r="R190" s="70"/>
      <c r="S190" s="70"/>
      <c r="T190" s="71"/>
      <c r="U190" s="33"/>
      <c r="V190" s="33"/>
      <c r="W190" s="33"/>
      <c r="X190" s="33"/>
      <c r="Y190" s="33"/>
      <c r="Z190" s="33"/>
      <c r="AA190" s="33"/>
      <c r="AB190" s="33"/>
      <c r="AC190" s="33"/>
      <c r="AD190" s="33"/>
      <c r="AE190" s="33"/>
      <c r="AT190" s="16" t="s">
        <v>166</v>
      </c>
      <c r="AU190" s="16" t="s">
        <v>86</v>
      </c>
    </row>
    <row r="191" spans="1:65" s="2" customFormat="1" ht="21.75" customHeight="1">
      <c r="A191" s="33"/>
      <c r="B191" s="34"/>
      <c r="C191" s="207" t="s">
        <v>284</v>
      </c>
      <c r="D191" s="207" t="s">
        <v>157</v>
      </c>
      <c r="E191" s="208" t="s">
        <v>285</v>
      </c>
      <c r="F191" s="209" t="s">
        <v>286</v>
      </c>
      <c r="G191" s="210" t="s">
        <v>160</v>
      </c>
      <c r="H191" s="211">
        <v>125.51</v>
      </c>
      <c r="I191" s="212"/>
      <c r="J191" s="213">
        <f>ROUND(I191*H191,2)</f>
        <v>0</v>
      </c>
      <c r="K191" s="209" t="s">
        <v>161</v>
      </c>
      <c r="L191" s="38"/>
      <c r="M191" s="214" t="s">
        <v>1</v>
      </c>
      <c r="N191" s="215" t="s">
        <v>42</v>
      </c>
      <c r="O191" s="70"/>
      <c r="P191" s="216">
        <f>O191*H191</f>
        <v>0</v>
      </c>
      <c r="Q191" s="216">
        <v>0</v>
      </c>
      <c r="R191" s="216">
        <f>Q191*H191</f>
        <v>0</v>
      </c>
      <c r="S191" s="216">
        <v>0</v>
      </c>
      <c r="T191" s="217">
        <f>S191*H191</f>
        <v>0</v>
      </c>
      <c r="U191" s="33"/>
      <c r="V191" s="33"/>
      <c r="W191" s="33"/>
      <c r="X191" s="33"/>
      <c r="Y191" s="33"/>
      <c r="Z191" s="33"/>
      <c r="AA191" s="33"/>
      <c r="AB191" s="33"/>
      <c r="AC191" s="33"/>
      <c r="AD191" s="33"/>
      <c r="AE191" s="33"/>
      <c r="AR191" s="218" t="s">
        <v>162</v>
      </c>
      <c r="AT191" s="218" t="s">
        <v>157</v>
      </c>
      <c r="AU191" s="218" t="s">
        <v>86</v>
      </c>
      <c r="AY191" s="16" t="s">
        <v>154</v>
      </c>
      <c r="BE191" s="219">
        <f>IF(N191="základní",J191,0)</f>
        <v>0</v>
      </c>
      <c r="BF191" s="219">
        <f>IF(N191="snížená",J191,0)</f>
        <v>0</v>
      </c>
      <c r="BG191" s="219">
        <f>IF(N191="zákl. přenesená",J191,0)</f>
        <v>0</v>
      </c>
      <c r="BH191" s="219">
        <f>IF(N191="sníž. přenesená",J191,0)</f>
        <v>0</v>
      </c>
      <c r="BI191" s="219">
        <f>IF(N191="nulová",J191,0)</f>
        <v>0</v>
      </c>
      <c r="BJ191" s="16" t="s">
        <v>84</v>
      </c>
      <c r="BK191" s="219">
        <f>ROUND(I191*H191,2)</f>
        <v>0</v>
      </c>
      <c r="BL191" s="16" t="s">
        <v>162</v>
      </c>
      <c r="BM191" s="218" t="s">
        <v>287</v>
      </c>
    </row>
    <row r="192" spans="1:65" s="2" customFormat="1" ht="39">
      <c r="A192" s="33"/>
      <c r="B192" s="34"/>
      <c r="C192" s="35"/>
      <c r="D192" s="220" t="s">
        <v>164</v>
      </c>
      <c r="E192" s="35"/>
      <c r="F192" s="221" t="s">
        <v>288</v>
      </c>
      <c r="G192" s="35"/>
      <c r="H192" s="35"/>
      <c r="I192" s="121"/>
      <c r="J192" s="35"/>
      <c r="K192" s="35"/>
      <c r="L192" s="38"/>
      <c r="M192" s="222"/>
      <c r="N192" s="223"/>
      <c r="O192" s="70"/>
      <c r="P192" s="70"/>
      <c r="Q192" s="70"/>
      <c r="R192" s="70"/>
      <c r="S192" s="70"/>
      <c r="T192" s="71"/>
      <c r="U192" s="33"/>
      <c r="V192" s="33"/>
      <c r="W192" s="33"/>
      <c r="X192" s="33"/>
      <c r="Y192" s="33"/>
      <c r="Z192" s="33"/>
      <c r="AA192" s="33"/>
      <c r="AB192" s="33"/>
      <c r="AC192" s="33"/>
      <c r="AD192" s="33"/>
      <c r="AE192" s="33"/>
      <c r="AT192" s="16" t="s">
        <v>164</v>
      </c>
      <c r="AU192" s="16" t="s">
        <v>86</v>
      </c>
    </row>
    <row r="193" spans="1:65" s="2" customFormat="1" ht="19.5">
      <c r="A193" s="33"/>
      <c r="B193" s="34"/>
      <c r="C193" s="35"/>
      <c r="D193" s="220" t="s">
        <v>166</v>
      </c>
      <c r="E193" s="35"/>
      <c r="F193" s="224" t="s">
        <v>167</v>
      </c>
      <c r="G193" s="35"/>
      <c r="H193" s="35"/>
      <c r="I193" s="121"/>
      <c r="J193" s="35"/>
      <c r="K193" s="35"/>
      <c r="L193" s="38"/>
      <c r="M193" s="222"/>
      <c r="N193" s="223"/>
      <c r="O193" s="70"/>
      <c r="P193" s="70"/>
      <c r="Q193" s="70"/>
      <c r="R193" s="70"/>
      <c r="S193" s="70"/>
      <c r="T193" s="71"/>
      <c r="U193" s="33"/>
      <c r="V193" s="33"/>
      <c r="W193" s="33"/>
      <c r="X193" s="33"/>
      <c r="Y193" s="33"/>
      <c r="Z193" s="33"/>
      <c r="AA193" s="33"/>
      <c r="AB193" s="33"/>
      <c r="AC193" s="33"/>
      <c r="AD193" s="33"/>
      <c r="AE193" s="33"/>
      <c r="AT193" s="16" t="s">
        <v>166</v>
      </c>
      <c r="AU193" s="16" t="s">
        <v>86</v>
      </c>
    </row>
    <row r="194" spans="1:65" s="13" customFormat="1" ht="11.25">
      <c r="B194" s="225"/>
      <c r="C194" s="226"/>
      <c r="D194" s="220" t="s">
        <v>168</v>
      </c>
      <c r="E194" s="227" t="s">
        <v>1</v>
      </c>
      <c r="F194" s="228" t="s">
        <v>169</v>
      </c>
      <c r="G194" s="226"/>
      <c r="H194" s="229">
        <v>125.51</v>
      </c>
      <c r="I194" s="230"/>
      <c r="J194" s="226"/>
      <c r="K194" s="226"/>
      <c r="L194" s="231"/>
      <c r="M194" s="232"/>
      <c r="N194" s="233"/>
      <c r="O194" s="233"/>
      <c r="P194" s="233"/>
      <c r="Q194" s="233"/>
      <c r="R194" s="233"/>
      <c r="S194" s="233"/>
      <c r="T194" s="234"/>
      <c r="AT194" s="235" t="s">
        <v>168</v>
      </c>
      <c r="AU194" s="235" t="s">
        <v>86</v>
      </c>
      <c r="AV194" s="13" t="s">
        <v>86</v>
      </c>
      <c r="AW194" s="13" t="s">
        <v>34</v>
      </c>
      <c r="AX194" s="13" t="s">
        <v>84</v>
      </c>
      <c r="AY194" s="235" t="s">
        <v>154</v>
      </c>
    </row>
    <row r="195" spans="1:65" s="2" customFormat="1" ht="21.75" customHeight="1">
      <c r="A195" s="33"/>
      <c r="B195" s="34"/>
      <c r="C195" s="207" t="s">
        <v>289</v>
      </c>
      <c r="D195" s="207" t="s">
        <v>157</v>
      </c>
      <c r="E195" s="208" t="s">
        <v>290</v>
      </c>
      <c r="F195" s="209" t="s">
        <v>291</v>
      </c>
      <c r="G195" s="210" t="s">
        <v>256</v>
      </c>
      <c r="H195" s="211">
        <v>0.51100000000000001</v>
      </c>
      <c r="I195" s="212"/>
      <c r="J195" s="213">
        <f>ROUND(I195*H195,2)</f>
        <v>0</v>
      </c>
      <c r="K195" s="209" t="s">
        <v>161</v>
      </c>
      <c r="L195" s="38"/>
      <c r="M195" s="214" t="s">
        <v>1</v>
      </c>
      <c r="N195" s="215" t="s">
        <v>42</v>
      </c>
      <c r="O195" s="70"/>
      <c r="P195" s="216">
        <f>O195*H195</f>
        <v>0</v>
      </c>
      <c r="Q195" s="216">
        <v>0</v>
      </c>
      <c r="R195" s="216">
        <f>Q195*H195</f>
        <v>0</v>
      </c>
      <c r="S195" s="216">
        <v>0</v>
      </c>
      <c r="T195" s="217">
        <f>S195*H195</f>
        <v>0</v>
      </c>
      <c r="U195" s="33"/>
      <c r="V195" s="33"/>
      <c r="W195" s="33"/>
      <c r="X195" s="33"/>
      <c r="Y195" s="33"/>
      <c r="Z195" s="33"/>
      <c r="AA195" s="33"/>
      <c r="AB195" s="33"/>
      <c r="AC195" s="33"/>
      <c r="AD195" s="33"/>
      <c r="AE195" s="33"/>
      <c r="AR195" s="218" t="s">
        <v>162</v>
      </c>
      <c r="AT195" s="218" t="s">
        <v>157</v>
      </c>
      <c r="AU195" s="218" t="s">
        <v>86</v>
      </c>
      <c r="AY195" s="16" t="s">
        <v>154</v>
      </c>
      <c r="BE195" s="219">
        <f>IF(N195="základní",J195,0)</f>
        <v>0</v>
      </c>
      <c r="BF195" s="219">
        <f>IF(N195="snížená",J195,0)</f>
        <v>0</v>
      </c>
      <c r="BG195" s="219">
        <f>IF(N195="zákl. přenesená",J195,0)</f>
        <v>0</v>
      </c>
      <c r="BH195" s="219">
        <f>IF(N195="sníž. přenesená",J195,0)</f>
        <v>0</v>
      </c>
      <c r="BI195" s="219">
        <f>IF(N195="nulová",J195,0)</f>
        <v>0</v>
      </c>
      <c r="BJ195" s="16" t="s">
        <v>84</v>
      </c>
      <c r="BK195" s="219">
        <f>ROUND(I195*H195,2)</f>
        <v>0</v>
      </c>
      <c r="BL195" s="16" t="s">
        <v>162</v>
      </c>
      <c r="BM195" s="218" t="s">
        <v>292</v>
      </c>
    </row>
    <row r="196" spans="1:65" s="2" customFormat="1" ht="39">
      <c r="A196" s="33"/>
      <c r="B196" s="34"/>
      <c r="C196" s="35"/>
      <c r="D196" s="220" t="s">
        <v>164</v>
      </c>
      <c r="E196" s="35"/>
      <c r="F196" s="221" t="s">
        <v>293</v>
      </c>
      <c r="G196" s="35"/>
      <c r="H196" s="35"/>
      <c r="I196" s="121"/>
      <c r="J196" s="35"/>
      <c r="K196" s="35"/>
      <c r="L196" s="38"/>
      <c r="M196" s="222"/>
      <c r="N196" s="223"/>
      <c r="O196" s="70"/>
      <c r="P196" s="70"/>
      <c r="Q196" s="70"/>
      <c r="R196" s="70"/>
      <c r="S196" s="70"/>
      <c r="T196" s="71"/>
      <c r="U196" s="33"/>
      <c r="V196" s="33"/>
      <c r="W196" s="33"/>
      <c r="X196" s="33"/>
      <c r="Y196" s="33"/>
      <c r="Z196" s="33"/>
      <c r="AA196" s="33"/>
      <c r="AB196" s="33"/>
      <c r="AC196" s="33"/>
      <c r="AD196" s="33"/>
      <c r="AE196" s="33"/>
      <c r="AT196" s="16" t="s">
        <v>164</v>
      </c>
      <c r="AU196" s="16" t="s">
        <v>86</v>
      </c>
    </row>
    <row r="197" spans="1:65" s="2" customFormat="1" ht="19.5">
      <c r="A197" s="33"/>
      <c r="B197" s="34"/>
      <c r="C197" s="35"/>
      <c r="D197" s="220" t="s">
        <v>166</v>
      </c>
      <c r="E197" s="35"/>
      <c r="F197" s="224" t="s">
        <v>279</v>
      </c>
      <c r="G197" s="35"/>
      <c r="H197" s="35"/>
      <c r="I197" s="121"/>
      <c r="J197" s="35"/>
      <c r="K197" s="35"/>
      <c r="L197" s="38"/>
      <c r="M197" s="222"/>
      <c r="N197" s="223"/>
      <c r="O197" s="70"/>
      <c r="P197" s="70"/>
      <c r="Q197" s="70"/>
      <c r="R197" s="70"/>
      <c r="S197" s="70"/>
      <c r="T197" s="71"/>
      <c r="U197" s="33"/>
      <c r="V197" s="33"/>
      <c r="W197" s="33"/>
      <c r="X197" s="33"/>
      <c r="Y197" s="33"/>
      <c r="Z197" s="33"/>
      <c r="AA197" s="33"/>
      <c r="AB197" s="33"/>
      <c r="AC197" s="33"/>
      <c r="AD197" s="33"/>
      <c r="AE197" s="33"/>
      <c r="AT197" s="16" t="s">
        <v>166</v>
      </c>
      <c r="AU197" s="16" t="s">
        <v>86</v>
      </c>
    </row>
    <row r="198" spans="1:65" s="2" customFormat="1" ht="21.75" customHeight="1">
      <c r="A198" s="33"/>
      <c r="B198" s="34"/>
      <c r="C198" s="207" t="s">
        <v>294</v>
      </c>
      <c r="D198" s="207" t="s">
        <v>157</v>
      </c>
      <c r="E198" s="208" t="s">
        <v>295</v>
      </c>
      <c r="F198" s="209" t="s">
        <v>296</v>
      </c>
      <c r="G198" s="210" t="s">
        <v>256</v>
      </c>
      <c r="H198" s="211">
        <v>4.1000000000000002E-2</v>
      </c>
      <c r="I198" s="212"/>
      <c r="J198" s="213">
        <f>ROUND(I198*H198,2)</f>
        <v>0</v>
      </c>
      <c r="K198" s="209" t="s">
        <v>161</v>
      </c>
      <c r="L198" s="38"/>
      <c r="M198" s="214" t="s">
        <v>1</v>
      </c>
      <c r="N198" s="215" t="s">
        <v>42</v>
      </c>
      <c r="O198" s="70"/>
      <c r="P198" s="216">
        <f>O198*H198</f>
        <v>0</v>
      </c>
      <c r="Q198" s="216">
        <v>0</v>
      </c>
      <c r="R198" s="216">
        <f>Q198*H198</f>
        <v>0</v>
      </c>
      <c r="S198" s="216">
        <v>0</v>
      </c>
      <c r="T198" s="217">
        <f>S198*H198</f>
        <v>0</v>
      </c>
      <c r="U198" s="33"/>
      <c r="V198" s="33"/>
      <c r="W198" s="33"/>
      <c r="X198" s="33"/>
      <c r="Y198" s="33"/>
      <c r="Z198" s="33"/>
      <c r="AA198" s="33"/>
      <c r="AB198" s="33"/>
      <c r="AC198" s="33"/>
      <c r="AD198" s="33"/>
      <c r="AE198" s="33"/>
      <c r="AR198" s="218" t="s">
        <v>162</v>
      </c>
      <c r="AT198" s="218" t="s">
        <v>157</v>
      </c>
      <c r="AU198" s="218" t="s">
        <v>86</v>
      </c>
      <c r="AY198" s="16" t="s">
        <v>154</v>
      </c>
      <c r="BE198" s="219">
        <f>IF(N198="základní",J198,0)</f>
        <v>0</v>
      </c>
      <c r="BF198" s="219">
        <f>IF(N198="snížená",J198,0)</f>
        <v>0</v>
      </c>
      <c r="BG198" s="219">
        <f>IF(N198="zákl. přenesená",J198,0)</f>
        <v>0</v>
      </c>
      <c r="BH198" s="219">
        <f>IF(N198="sníž. přenesená",J198,0)</f>
        <v>0</v>
      </c>
      <c r="BI198" s="219">
        <f>IF(N198="nulová",J198,0)</f>
        <v>0</v>
      </c>
      <c r="BJ198" s="16" t="s">
        <v>84</v>
      </c>
      <c r="BK198" s="219">
        <f>ROUND(I198*H198,2)</f>
        <v>0</v>
      </c>
      <c r="BL198" s="16" t="s">
        <v>162</v>
      </c>
      <c r="BM198" s="218" t="s">
        <v>297</v>
      </c>
    </row>
    <row r="199" spans="1:65" s="2" customFormat="1" ht="39">
      <c r="A199" s="33"/>
      <c r="B199" s="34"/>
      <c r="C199" s="35"/>
      <c r="D199" s="220" t="s">
        <v>164</v>
      </c>
      <c r="E199" s="35"/>
      <c r="F199" s="221" t="s">
        <v>298</v>
      </c>
      <c r="G199" s="35"/>
      <c r="H199" s="35"/>
      <c r="I199" s="121"/>
      <c r="J199" s="35"/>
      <c r="K199" s="35"/>
      <c r="L199" s="38"/>
      <c r="M199" s="222"/>
      <c r="N199" s="223"/>
      <c r="O199" s="70"/>
      <c r="P199" s="70"/>
      <c r="Q199" s="70"/>
      <c r="R199" s="70"/>
      <c r="S199" s="70"/>
      <c r="T199" s="71"/>
      <c r="U199" s="33"/>
      <c r="V199" s="33"/>
      <c r="W199" s="33"/>
      <c r="X199" s="33"/>
      <c r="Y199" s="33"/>
      <c r="Z199" s="33"/>
      <c r="AA199" s="33"/>
      <c r="AB199" s="33"/>
      <c r="AC199" s="33"/>
      <c r="AD199" s="33"/>
      <c r="AE199" s="33"/>
      <c r="AT199" s="16" t="s">
        <v>164</v>
      </c>
      <c r="AU199" s="16" t="s">
        <v>86</v>
      </c>
    </row>
    <row r="200" spans="1:65" s="2" customFormat="1" ht="19.5">
      <c r="A200" s="33"/>
      <c r="B200" s="34"/>
      <c r="C200" s="35"/>
      <c r="D200" s="220" t="s">
        <v>166</v>
      </c>
      <c r="E200" s="35"/>
      <c r="F200" s="224" t="s">
        <v>279</v>
      </c>
      <c r="G200" s="35"/>
      <c r="H200" s="35"/>
      <c r="I200" s="121"/>
      <c r="J200" s="35"/>
      <c r="K200" s="35"/>
      <c r="L200" s="38"/>
      <c r="M200" s="222"/>
      <c r="N200" s="223"/>
      <c r="O200" s="70"/>
      <c r="P200" s="70"/>
      <c r="Q200" s="70"/>
      <c r="R200" s="70"/>
      <c r="S200" s="70"/>
      <c r="T200" s="71"/>
      <c r="U200" s="33"/>
      <c r="V200" s="33"/>
      <c r="W200" s="33"/>
      <c r="X200" s="33"/>
      <c r="Y200" s="33"/>
      <c r="Z200" s="33"/>
      <c r="AA200" s="33"/>
      <c r="AB200" s="33"/>
      <c r="AC200" s="33"/>
      <c r="AD200" s="33"/>
      <c r="AE200" s="33"/>
      <c r="AT200" s="16" t="s">
        <v>166</v>
      </c>
      <c r="AU200" s="16" t="s">
        <v>86</v>
      </c>
    </row>
    <row r="201" spans="1:65" s="2" customFormat="1" ht="21.75" customHeight="1">
      <c r="A201" s="33"/>
      <c r="B201" s="34"/>
      <c r="C201" s="207" t="s">
        <v>299</v>
      </c>
      <c r="D201" s="207" t="s">
        <v>157</v>
      </c>
      <c r="E201" s="208" t="s">
        <v>300</v>
      </c>
      <c r="F201" s="209" t="s">
        <v>301</v>
      </c>
      <c r="G201" s="210" t="s">
        <v>198</v>
      </c>
      <c r="H201" s="211">
        <v>15</v>
      </c>
      <c r="I201" s="212"/>
      <c r="J201" s="213">
        <f>ROUND(I201*H201,2)</f>
        <v>0</v>
      </c>
      <c r="K201" s="209" t="s">
        <v>161</v>
      </c>
      <c r="L201" s="38"/>
      <c r="M201" s="214" t="s">
        <v>1</v>
      </c>
      <c r="N201" s="215" t="s">
        <v>42</v>
      </c>
      <c r="O201" s="70"/>
      <c r="P201" s="216">
        <f>O201*H201</f>
        <v>0</v>
      </c>
      <c r="Q201" s="216">
        <v>0</v>
      </c>
      <c r="R201" s="216">
        <f>Q201*H201</f>
        <v>0</v>
      </c>
      <c r="S201" s="216">
        <v>0</v>
      </c>
      <c r="T201" s="217">
        <f>S201*H201</f>
        <v>0</v>
      </c>
      <c r="U201" s="33"/>
      <c r="V201" s="33"/>
      <c r="W201" s="33"/>
      <c r="X201" s="33"/>
      <c r="Y201" s="33"/>
      <c r="Z201" s="33"/>
      <c r="AA201" s="33"/>
      <c r="AB201" s="33"/>
      <c r="AC201" s="33"/>
      <c r="AD201" s="33"/>
      <c r="AE201" s="33"/>
      <c r="AR201" s="218" t="s">
        <v>162</v>
      </c>
      <c r="AT201" s="218" t="s">
        <v>157</v>
      </c>
      <c r="AU201" s="218" t="s">
        <v>86</v>
      </c>
      <c r="AY201" s="16" t="s">
        <v>154</v>
      </c>
      <c r="BE201" s="219">
        <f>IF(N201="základní",J201,0)</f>
        <v>0</v>
      </c>
      <c r="BF201" s="219">
        <f>IF(N201="snížená",J201,0)</f>
        <v>0</v>
      </c>
      <c r="BG201" s="219">
        <f>IF(N201="zákl. přenesená",J201,0)</f>
        <v>0</v>
      </c>
      <c r="BH201" s="219">
        <f>IF(N201="sníž. přenesená",J201,0)</f>
        <v>0</v>
      </c>
      <c r="BI201" s="219">
        <f>IF(N201="nulová",J201,0)</f>
        <v>0</v>
      </c>
      <c r="BJ201" s="16" t="s">
        <v>84</v>
      </c>
      <c r="BK201" s="219">
        <f>ROUND(I201*H201,2)</f>
        <v>0</v>
      </c>
      <c r="BL201" s="16" t="s">
        <v>162</v>
      </c>
      <c r="BM201" s="218" t="s">
        <v>302</v>
      </c>
    </row>
    <row r="202" spans="1:65" s="2" customFormat="1" ht="29.25">
      <c r="A202" s="33"/>
      <c r="B202" s="34"/>
      <c r="C202" s="35"/>
      <c r="D202" s="220" t="s">
        <v>164</v>
      </c>
      <c r="E202" s="35"/>
      <c r="F202" s="221" t="s">
        <v>303</v>
      </c>
      <c r="G202" s="35"/>
      <c r="H202" s="35"/>
      <c r="I202" s="121"/>
      <c r="J202" s="35"/>
      <c r="K202" s="35"/>
      <c r="L202" s="38"/>
      <c r="M202" s="222"/>
      <c r="N202" s="223"/>
      <c r="O202" s="70"/>
      <c r="P202" s="70"/>
      <c r="Q202" s="70"/>
      <c r="R202" s="70"/>
      <c r="S202" s="70"/>
      <c r="T202" s="71"/>
      <c r="U202" s="33"/>
      <c r="V202" s="33"/>
      <c r="W202" s="33"/>
      <c r="X202" s="33"/>
      <c r="Y202" s="33"/>
      <c r="Z202" s="33"/>
      <c r="AA202" s="33"/>
      <c r="AB202" s="33"/>
      <c r="AC202" s="33"/>
      <c r="AD202" s="33"/>
      <c r="AE202" s="33"/>
      <c r="AT202" s="16" t="s">
        <v>164</v>
      </c>
      <c r="AU202" s="16" t="s">
        <v>86</v>
      </c>
    </row>
    <row r="203" spans="1:65" s="2" customFormat="1" ht="21.75" customHeight="1">
      <c r="A203" s="33"/>
      <c r="B203" s="34"/>
      <c r="C203" s="207" t="s">
        <v>304</v>
      </c>
      <c r="D203" s="207" t="s">
        <v>157</v>
      </c>
      <c r="E203" s="208" t="s">
        <v>305</v>
      </c>
      <c r="F203" s="209" t="s">
        <v>306</v>
      </c>
      <c r="G203" s="210" t="s">
        <v>198</v>
      </c>
      <c r="H203" s="211">
        <v>30</v>
      </c>
      <c r="I203" s="212"/>
      <c r="J203" s="213">
        <f>ROUND(I203*H203,2)</f>
        <v>0</v>
      </c>
      <c r="K203" s="209" t="s">
        <v>161</v>
      </c>
      <c r="L203" s="38"/>
      <c r="M203" s="214" t="s">
        <v>1</v>
      </c>
      <c r="N203" s="215" t="s">
        <v>42</v>
      </c>
      <c r="O203" s="70"/>
      <c r="P203" s="216">
        <f>O203*H203</f>
        <v>0</v>
      </c>
      <c r="Q203" s="216">
        <v>0</v>
      </c>
      <c r="R203" s="216">
        <f>Q203*H203</f>
        <v>0</v>
      </c>
      <c r="S203" s="216">
        <v>0</v>
      </c>
      <c r="T203" s="217">
        <f>S203*H203</f>
        <v>0</v>
      </c>
      <c r="U203" s="33"/>
      <c r="V203" s="33"/>
      <c r="W203" s="33"/>
      <c r="X203" s="33"/>
      <c r="Y203" s="33"/>
      <c r="Z203" s="33"/>
      <c r="AA203" s="33"/>
      <c r="AB203" s="33"/>
      <c r="AC203" s="33"/>
      <c r="AD203" s="33"/>
      <c r="AE203" s="33"/>
      <c r="AR203" s="218" t="s">
        <v>162</v>
      </c>
      <c r="AT203" s="218" t="s">
        <v>157</v>
      </c>
      <c r="AU203" s="218" t="s">
        <v>86</v>
      </c>
      <c r="AY203" s="16" t="s">
        <v>154</v>
      </c>
      <c r="BE203" s="219">
        <f>IF(N203="základní",J203,0)</f>
        <v>0</v>
      </c>
      <c r="BF203" s="219">
        <f>IF(N203="snížená",J203,0)</f>
        <v>0</v>
      </c>
      <c r="BG203" s="219">
        <f>IF(N203="zákl. přenesená",J203,0)</f>
        <v>0</v>
      </c>
      <c r="BH203" s="219">
        <f>IF(N203="sníž. přenesená",J203,0)</f>
        <v>0</v>
      </c>
      <c r="BI203" s="219">
        <f>IF(N203="nulová",J203,0)</f>
        <v>0</v>
      </c>
      <c r="BJ203" s="16" t="s">
        <v>84</v>
      </c>
      <c r="BK203" s="219">
        <f>ROUND(I203*H203,2)</f>
        <v>0</v>
      </c>
      <c r="BL203" s="16" t="s">
        <v>162</v>
      </c>
      <c r="BM203" s="218" t="s">
        <v>307</v>
      </c>
    </row>
    <row r="204" spans="1:65" s="2" customFormat="1" ht="19.5">
      <c r="A204" s="33"/>
      <c r="B204" s="34"/>
      <c r="C204" s="35"/>
      <c r="D204" s="220" t="s">
        <v>164</v>
      </c>
      <c r="E204" s="35"/>
      <c r="F204" s="221" t="s">
        <v>308</v>
      </c>
      <c r="G204" s="35"/>
      <c r="H204" s="35"/>
      <c r="I204" s="121"/>
      <c r="J204" s="35"/>
      <c r="K204" s="35"/>
      <c r="L204" s="38"/>
      <c r="M204" s="222"/>
      <c r="N204" s="223"/>
      <c r="O204" s="70"/>
      <c r="P204" s="70"/>
      <c r="Q204" s="70"/>
      <c r="R204" s="70"/>
      <c r="S204" s="70"/>
      <c r="T204" s="71"/>
      <c r="U204" s="33"/>
      <c r="V204" s="33"/>
      <c r="W204" s="33"/>
      <c r="X204" s="33"/>
      <c r="Y204" s="33"/>
      <c r="Z204" s="33"/>
      <c r="AA204" s="33"/>
      <c r="AB204" s="33"/>
      <c r="AC204" s="33"/>
      <c r="AD204" s="33"/>
      <c r="AE204" s="33"/>
      <c r="AT204" s="16" t="s">
        <v>164</v>
      </c>
      <c r="AU204" s="16" t="s">
        <v>86</v>
      </c>
    </row>
    <row r="205" spans="1:65" s="2" customFormat="1" ht="21.75" customHeight="1">
      <c r="A205" s="33"/>
      <c r="B205" s="34"/>
      <c r="C205" s="207" t="s">
        <v>309</v>
      </c>
      <c r="D205" s="207" t="s">
        <v>157</v>
      </c>
      <c r="E205" s="208" t="s">
        <v>310</v>
      </c>
      <c r="F205" s="209" t="s">
        <v>311</v>
      </c>
      <c r="G205" s="210" t="s">
        <v>312</v>
      </c>
      <c r="H205" s="211">
        <v>50</v>
      </c>
      <c r="I205" s="212"/>
      <c r="J205" s="213">
        <f>ROUND(I205*H205,2)</f>
        <v>0</v>
      </c>
      <c r="K205" s="209" t="s">
        <v>161</v>
      </c>
      <c r="L205" s="38"/>
      <c r="M205" s="214" t="s">
        <v>1</v>
      </c>
      <c r="N205" s="215" t="s">
        <v>42</v>
      </c>
      <c r="O205" s="70"/>
      <c r="P205" s="216">
        <f>O205*H205</f>
        <v>0</v>
      </c>
      <c r="Q205" s="216">
        <v>0</v>
      </c>
      <c r="R205" s="216">
        <f>Q205*H205</f>
        <v>0</v>
      </c>
      <c r="S205" s="216">
        <v>0</v>
      </c>
      <c r="T205" s="217">
        <f>S205*H205</f>
        <v>0</v>
      </c>
      <c r="U205" s="33"/>
      <c r="V205" s="33"/>
      <c r="W205" s="33"/>
      <c r="X205" s="33"/>
      <c r="Y205" s="33"/>
      <c r="Z205" s="33"/>
      <c r="AA205" s="33"/>
      <c r="AB205" s="33"/>
      <c r="AC205" s="33"/>
      <c r="AD205" s="33"/>
      <c r="AE205" s="33"/>
      <c r="AR205" s="218" t="s">
        <v>162</v>
      </c>
      <c r="AT205" s="218" t="s">
        <v>157</v>
      </c>
      <c r="AU205" s="218" t="s">
        <v>86</v>
      </c>
      <c r="AY205" s="16" t="s">
        <v>154</v>
      </c>
      <c r="BE205" s="219">
        <f>IF(N205="základní",J205,0)</f>
        <v>0</v>
      </c>
      <c r="BF205" s="219">
        <f>IF(N205="snížená",J205,0)</f>
        <v>0</v>
      </c>
      <c r="BG205" s="219">
        <f>IF(N205="zákl. přenesená",J205,0)</f>
        <v>0</v>
      </c>
      <c r="BH205" s="219">
        <f>IF(N205="sníž. přenesená",J205,0)</f>
        <v>0</v>
      </c>
      <c r="BI205" s="219">
        <f>IF(N205="nulová",J205,0)</f>
        <v>0</v>
      </c>
      <c r="BJ205" s="16" t="s">
        <v>84</v>
      </c>
      <c r="BK205" s="219">
        <f>ROUND(I205*H205,2)</f>
        <v>0</v>
      </c>
      <c r="BL205" s="16" t="s">
        <v>162</v>
      </c>
      <c r="BM205" s="218" t="s">
        <v>313</v>
      </c>
    </row>
    <row r="206" spans="1:65" s="2" customFormat="1" ht="39">
      <c r="A206" s="33"/>
      <c r="B206" s="34"/>
      <c r="C206" s="35"/>
      <c r="D206" s="220" t="s">
        <v>164</v>
      </c>
      <c r="E206" s="35"/>
      <c r="F206" s="221" t="s">
        <v>314</v>
      </c>
      <c r="G206" s="35"/>
      <c r="H206" s="35"/>
      <c r="I206" s="121"/>
      <c r="J206" s="35"/>
      <c r="K206" s="35"/>
      <c r="L206" s="38"/>
      <c r="M206" s="222"/>
      <c r="N206" s="223"/>
      <c r="O206" s="70"/>
      <c r="P206" s="70"/>
      <c r="Q206" s="70"/>
      <c r="R206" s="70"/>
      <c r="S206" s="70"/>
      <c r="T206" s="71"/>
      <c r="U206" s="33"/>
      <c r="V206" s="33"/>
      <c r="W206" s="33"/>
      <c r="X206" s="33"/>
      <c r="Y206" s="33"/>
      <c r="Z206" s="33"/>
      <c r="AA206" s="33"/>
      <c r="AB206" s="33"/>
      <c r="AC206" s="33"/>
      <c r="AD206" s="33"/>
      <c r="AE206" s="33"/>
      <c r="AT206" s="16" t="s">
        <v>164</v>
      </c>
      <c r="AU206" s="16" t="s">
        <v>86</v>
      </c>
    </row>
    <row r="207" spans="1:65" s="13" customFormat="1" ht="11.25">
      <c r="B207" s="225"/>
      <c r="C207" s="226"/>
      <c r="D207" s="220" t="s">
        <v>168</v>
      </c>
      <c r="E207" s="227" t="s">
        <v>1</v>
      </c>
      <c r="F207" s="228" t="s">
        <v>315</v>
      </c>
      <c r="G207" s="226"/>
      <c r="H207" s="229">
        <v>50</v>
      </c>
      <c r="I207" s="230"/>
      <c r="J207" s="226"/>
      <c r="K207" s="226"/>
      <c r="L207" s="231"/>
      <c r="M207" s="232"/>
      <c r="N207" s="233"/>
      <c r="O207" s="233"/>
      <c r="P207" s="233"/>
      <c r="Q207" s="233"/>
      <c r="R207" s="233"/>
      <c r="S207" s="233"/>
      <c r="T207" s="234"/>
      <c r="AT207" s="235" t="s">
        <v>168</v>
      </c>
      <c r="AU207" s="235" t="s">
        <v>86</v>
      </c>
      <c r="AV207" s="13" t="s">
        <v>86</v>
      </c>
      <c r="AW207" s="13" t="s">
        <v>34</v>
      </c>
      <c r="AX207" s="13" t="s">
        <v>84</v>
      </c>
      <c r="AY207" s="235" t="s">
        <v>154</v>
      </c>
    </row>
    <row r="208" spans="1:65" s="2" customFormat="1" ht="21.75" customHeight="1">
      <c r="A208" s="33"/>
      <c r="B208" s="34"/>
      <c r="C208" s="207" t="s">
        <v>316</v>
      </c>
      <c r="D208" s="207" t="s">
        <v>157</v>
      </c>
      <c r="E208" s="208" t="s">
        <v>317</v>
      </c>
      <c r="F208" s="209" t="s">
        <v>318</v>
      </c>
      <c r="G208" s="210" t="s">
        <v>312</v>
      </c>
      <c r="H208" s="211">
        <v>4</v>
      </c>
      <c r="I208" s="212"/>
      <c r="J208" s="213">
        <f>ROUND(I208*H208,2)</f>
        <v>0</v>
      </c>
      <c r="K208" s="209" t="s">
        <v>161</v>
      </c>
      <c r="L208" s="38"/>
      <c r="M208" s="214" t="s">
        <v>1</v>
      </c>
      <c r="N208" s="215" t="s">
        <v>42</v>
      </c>
      <c r="O208" s="70"/>
      <c r="P208" s="216">
        <f>O208*H208</f>
        <v>0</v>
      </c>
      <c r="Q208" s="216">
        <v>0</v>
      </c>
      <c r="R208" s="216">
        <f>Q208*H208</f>
        <v>0</v>
      </c>
      <c r="S208" s="216">
        <v>0</v>
      </c>
      <c r="T208" s="217">
        <f>S208*H208</f>
        <v>0</v>
      </c>
      <c r="U208" s="33"/>
      <c r="V208" s="33"/>
      <c r="W208" s="33"/>
      <c r="X208" s="33"/>
      <c r="Y208" s="33"/>
      <c r="Z208" s="33"/>
      <c r="AA208" s="33"/>
      <c r="AB208" s="33"/>
      <c r="AC208" s="33"/>
      <c r="AD208" s="33"/>
      <c r="AE208" s="33"/>
      <c r="AR208" s="218" t="s">
        <v>162</v>
      </c>
      <c r="AT208" s="218" t="s">
        <v>157</v>
      </c>
      <c r="AU208" s="218" t="s">
        <v>86</v>
      </c>
      <c r="AY208" s="16" t="s">
        <v>154</v>
      </c>
      <c r="BE208" s="219">
        <f>IF(N208="základní",J208,0)</f>
        <v>0</v>
      </c>
      <c r="BF208" s="219">
        <f>IF(N208="snížená",J208,0)</f>
        <v>0</v>
      </c>
      <c r="BG208" s="219">
        <f>IF(N208="zákl. přenesená",J208,0)</f>
        <v>0</v>
      </c>
      <c r="BH208" s="219">
        <f>IF(N208="sníž. přenesená",J208,0)</f>
        <v>0</v>
      </c>
      <c r="BI208" s="219">
        <f>IF(N208="nulová",J208,0)</f>
        <v>0</v>
      </c>
      <c r="BJ208" s="16" t="s">
        <v>84</v>
      </c>
      <c r="BK208" s="219">
        <f>ROUND(I208*H208,2)</f>
        <v>0</v>
      </c>
      <c r="BL208" s="16" t="s">
        <v>162</v>
      </c>
      <c r="BM208" s="218" t="s">
        <v>319</v>
      </c>
    </row>
    <row r="209" spans="1:65" s="2" customFormat="1" ht="39">
      <c r="A209" s="33"/>
      <c r="B209" s="34"/>
      <c r="C209" s="35"/>
      <c r="D209" s="220" t="s">
        <v>164</v>
      </c>
      <c r="E209" s="35"/>
      <c r="F209" s="221" t="s">
        <v>320</v>
      </c>
      <c r="G209" s="35"/>
      <c r="H209" s="35"/>
      <c r="I209" s="121"/>
      <c r="J209" s="35"/>
      <c r="K209" s="35"/>
      <c r="L209" s="38"/>
      <c r="M209" s="222"/>
      <c r="N209" s="223"/>
      <c r="O209" s="70"/>
      <c r="P209" s="70"/>
      <c r="Q209" s="70"/>
      <c r="R209" s="70"/>
      <c r="S209" s="70"/>
      <c r="T209" s="71"/>
      <c r="U209" s="33"/>
      <c r="V209" s="33"/>
      <c r="W209" s="33"/>
      <c r="X209" s="33"/>
      <c r="Y209" s="33"/>
      <c r="Z209" s="33"/>
      <c r="AA209" s="33"/>
      <c r="AB209" s="33"/>
      <c r="AC209" s="33"/>
      <c r="AD209" s="33"/>
      <c r="AE209" s="33"/>
      <c r="AT209" s="16" t="s">
        <v>164</v>
      </c>
      <c r="AU209" s="16" t="s">
        <v>86</v>
      </c>
    </row>
    <row r="210" spans="1:65" s="2" customFormat="1" ht="21.75" customHeight="1">
      <c r="A210" s="33"/>
      <c r="B210" s="34"/>
      <c r="C210" s="207" t="s">
        <v>321</v>
      </c>
      <c r="D210" s="207" t="s">
        <v>157</v>
      </c>
      <c r="E210" s="208" t="s">
        <v>322</v>
      </c>
      <c r="F210" s="209" t="s">
        <v>323</v>
      </c>
      <c r="G210" s="210" t="s">
        <v>160</v>
      </c>
      <c r="H210" s="211">
        <v>125.51</v>
      </c>
      <c r="I210" s="212"/>
      <c r="J210" s="213">
        <f>ROUND(I210*H210,2)</f>
        <v>0</v>
      </c>
      <c r="K210" s="209" t="s">
        <v>161</v>
      </c>
      <c r="L210" s="38"/>
      <c r="M210" s="214" t="s">
        <v>1</v>
      </c>
      <c r="N210" s="215" t="s">
        <v>42</v>
      </c>
      <c r="O210" s="70"/>
      <c r="P210" s="216">
        <f>O210*H210</f>
        <v>0</v>
      </c>
      <c r="Q210" s="216">
        <v>0</v>
      </c>
      <c r="R210" s="216">
        <f>Q210*H210</f>
        <v>0</v>
      </c>
      <c r="S210" s="216">
        <v>0</v>
      </c>
      <c r="T210" s="217">
        <f>S210*H210</f>
        <v>0</v>
      </c>
      <c r="U210" s="33"/>
      <c r="V210" s="33"/>
      <c r="W210" s="33"/>
      <c r="X210" s="33"/>
      <c r="Y210" s="33"/>
      <c r="Z210" s="33"/>
      <c r="AA210" s="33"/>
      <c r="AB210" s="33"/>
      <c r="AC210" s="33"/>
      <c r="AD210" s="33"/>
      <c r="AE210" s="33"/>
      <c r="AR210" s="218" t="s">
        <v>162</v>
      </c>
      <c r="AT210" s="218" t="s">
        <v>157</v>
      </c>
      <c r="AU210" s="218" t="s">
        <v>86</v>
      </c>
      <c r="AY210" s="16" t="s">
        <v>154</v>
      </c>
      <c r="BE210" s="219">
        <f>IF(N210="základní",J210,0)</f>
        <v>0</v>
      </c>
      <c r="BF210" s="219">
        <f>IF(N210="snížená",J210,0)</f>
        <v>0</v>
      </c>
      <c r="BG210" s="219">
        <f>IF(N210="zákl. přenesená",J210,0)</f>
        <v>0</v>
      </c>
      <c r="BH210" s="219">
        <f>IF(N210="sníž. přenesená",J210,0)</f>
        <v>0</v>
      </c>
      <c r="BI210" s="219">
        <f>IF(N210="nulová",J210,0)</f>
        <v>0</v>
      </c>
      <c r="BJ210" s="16" t="s">
        <v>84</v>
      </c>
      <c r="BK210" s="219">
        <f>ROUND(I210*H210,2)</f>
        <v>0</v>
      </c>
      <c r="BL210" s="16" t="s">
        <v>162</v>
      </c>
      <c r="BM210" s="218" t="s">
        <v>324</v>
      </c>
    </row>
    <row r="211" spans="1:65" s="2" customFormat="1" ht="19.5">
      <c r="A211" s="33"/>
      <c r="B211" s="34"/>
      <c r="C211" s="35"/>
      <c r="D211" s="220" t="s">
        <v>164</v>
      </c>
      <c r="E211" s="35"/>
      <c r="F211" s="221" t="s">
        <v>325</v>
      </c>
      <c r="G211" s="35"/>
      <c r="H211" s="35"/>
      <c r="I211" s="121"/>
      <c r="J211" s="35"/>
      <c r="K211" s="35"/>
      <c r="L211" s="38"/>
      <c r="M211" s="222"/>
      <c r="N211" s="223"/>
      <c r="O211" s="70"/>
      <c r="P211" s="70"/>
      <c r="Q211" s="70"/>
      <c r="R211" s="70"/>
      <c r="S211" s="70"/>
      <c r="T211" s="71"/>
      <c r="U211" s="33"/>
      <c r="V211" s="33"/>
      <c r="W211" s="33"/>
      <c r="X211" s="33"/>
      <c r="Y211" s="33"/>
      <c r="Z211" s="33"/>
      <c r="AA211" s="33"/>
      <c r="AB211" s="33"/>
      <c r="AC211" s="33"/>
      <c r="AD211" s="33"/>
      <c r="AE211" s="33"/>
      <c r="AT211" s="16" t="s">
        <v>164</v>
      </c>
      <c r="AU211" s="16" t="s">
        <v>86</v>
      </c>
    </row>
    <row r="212" spans="1:65" s="2" customFormat="1" ht="19.5">
      <c r="A212" s="33"/>
      <c r="B212" s="34"/>
      <c r="C212" s="35"/>
      <c r="D212" s="220" t="s">
        <v>166</v>
      </c>
      <c r="E212" s="35"/>
      <c r="F212" s="224" t="s">
        <v>167</v>
      </c>
      <c r="G212" s="35"/>
      <c r="H212" s="35"/>
      <c r="I212" s="121"/>
      <c r="J212" s="35"/>
      <c r="K212" s="35"/>
      <c r="L212" s="38"/>
      <c r="M212" s="222"/>
      <c r="N212" s="223"/>
      <c r="O212" s="70"/>
      <c r="P212" s="70"/>
      <c r="Q212" s="70"/>
      <c r="R212" s="70"/>
      <c r="S212" s="70"/>
      <c r="T212" s="71"/>
      <c r="U212" s="33"/>
      <c r="V212" s="33"/>
      <c r="W212" s="33"/>
      <c r="X212" s="33"/>
      <c r="Y212" s="33"/>
      <c r="Z212" s="33"/>
      <c r="AA212" s="33"/>
      <c r="AB212" s="33"/>
      <c r="AC212" s="33"/>
      <c r="AD212" s="33"/>
      <c r="AE212" s="33"/>
      <c r="AT212" s="16" t="s">
        <v>166</v>
      </c>
      <c r="AU212" s="16" t="s">
        <v>86</v>
      </c>
    </row>
    <row r="213" spans="1:65" s="13" customFormat="1" ht="11.25">
      <c r="B213" s="225"/>
      <c r="C213" s="226"/>
      <c r="D213" s="220" t="s">
        <v>168</v>
      </c>
      <c r="E213" s="227" t="s">
        <v>1</v>
      </c>
      <c r="F213" s="228" t="s">
        <v>169</v>
      </c>
      <c r="G213" s="226"/>
      <c r="H213" s="229">
        <v>125.51</v>
      </c>
      <c r="I213" s="230"/>
      <c r="J213" s="226"/>
      <c r="K213" s="226"/>
      <c r="L213" s="231"/>
      <c r="M213" s="232"/>
      <c r="N213" s="233"/>
      <c r="O213" s="233"/>
      <c r="P213" s="233"/>
      <c r="Q213" s="233"/>
      <c r="R213" s="233"/>
      <c r="S213" s="233"/>
      <c r="T213" s="234"/>
      <c r="AT213" s="235" t="s">
        <v>168</v>
      </c>
      <c r="AU213" s="235" t="s">
        <v>86</v>
      </c>
      <c r="AV213" s="13" t="s">
        <v>86</v>
      </c>
      <c r="AW213" s="13" t="s">
        <v>34</v>
      </c>
      <c r="AX213" s="13" t="s">
        <v>84</v>
      </c>
      <c r="AY213" s="235" t="s">
        <v>154</v>
      </c>
    </row>
    <row r="214" spans="1:65" s="2" customFormat="1" ht="21.75" customHeight="1">
      <c r="A214" s="33"/>
      <c r="B214" s="34"/>
      <c r="C214" s="207" t="s">
        <v>326</v>
      </c>
      <c r="D214" s="207" t="s">
        <v>157</v>
      </c>
      <c r="E214" s="208" t="s">
        <v>327</v>
      </c>
      <c r="F214" s="209" t="s">
        <v>328</v>
      </c>
      <c r="G214" s="210" t="s">
        <v>160</v>
      </c>
      <c r="H214" s="211">
        <v>125.51</v>
      </c>
      <c r="I214" s="212"/>
      <c r="J214" s="213">
        <f>ROUND(I214*H214,2)</f>
        <v>0</v>
      </c>
      <c r="K214" s="209" t="s">
        <v>161</v>
      </c>
      <c r="L214" s="38"/>
      <c r="M214" s="214" t="s">
        <v>1</v>
      </c>
      <c r="N214" s="215" t="s">
        <v>42</v>
      </c>
      <c r="O214" s="70"/>
      <c r="P214" s="216">
        <f>O214*H214</f>
        <v>0</v>
      </c>
      <c r="Q214" s="216">
        <v>0</v>
      </c>
      <c r="R214" s="216">
        <f>Q214*H214</f>
        <v>0</v>
      </c>
      <c r="S214" s="216">
        <v>0</v>
      </c>
      <c r="T214" s="217">
        <f>S214*H214</f>
        <v>0</v>
      </c>
      <c r="U214" s="33"/>
      <c r="V214" s="33"/>
      <c r="W214" s="33"/>
      <c r="X214" s="33"/>
      <c r="Y214" s="33"/>
      <c r="Z214" s="33"/>
      <c r="AA214" s="33"/>
      <c r="AB214" s="33"/>
      <c r="AC214" s="33"/>
      <c r="AD214" s="33"/>
      <c r="AE214" s="33"/>
      <c r="AR214" s="218" t="s">
        <v>162</v>
      </c>
      <c r="AT214" s="218" t="s">
        <v>157</v>
      </c>
      <c r="AU214" s="218" t="s">
        <v>86</v>
      </c>
      <c r="AY214" s="16" t="s">
        <v>154</v>
      </c>
      <c r="BE214" s="219">
        <f>IF(N214="základní",J214,0)</f>
        <v>0</v>
      </c>
      <c r="BF214" s="219">
        <f>IF(N214="snížená",J214,0)</f>
        <v>0</v>
      </c>
      <c r="BG214" s="219">
        <f>IF(N214="zákl. přenesená",J214,0)</f>
        <v>0</v>
      </c>
      <c r="BH214" s="219">
        <f>IF(N214="sníž. přenesená",J214,0)</f>
        <v>0</v>
      </c>
      <c r="BI214" s="219">
        <f>IF(N214="nulová",J214,0)</f>
        <v>0</v>
      </c>
      <c r="BJ214" s="16" t="s">
        <v>84</v>
      </c>
      <c r="BK214" s="219">
        <f>ROUND(I214*H214,2)</f>
        <v>0</v>
      </c>
      <c r="BL214" s="16" t="s">
        <v>162</v>
      </c>
      <c r="BM214" s="218" t="s">
        <v>329</v>
      </c>
    </row>
    <row r="215" spans="1:65" s="2" customFormat="1" ht="19.5">
      <c r="A215" s="33"/>
      <c r="B215" s="34"/>
      <c r="C215" s="35"/>
      <c r="D215" s="220" t="s">
        <v>164</v>
      </c>
      <c r="E215" s="35"/>
      <c r="F215" s="221" t="s">
        <v>330</v>
      </c>
      <c r="G215" s="35"/>
      <c r="H215" s="35"/>
      <c r="I215" s="121"/>
      <c r="J215" s="35"/>
      <c r="K215" s="35"/>
      <c r="L215" s="38"/>
      <c r="M215" s="222"/>
      <c r="N215" s="223"/>
      <c r="O215" s="70"/>
      <c r="P215" s="70"/>
      <c r="Q215" s="70"/>
      <c r="R215" s="70"/>
      <c r="S215" s="70"/>
      <c r="T215" s="71"/>
      <c r="U215" s="33"/>
      <c r="V215" s="33"/>
      <c r="W215" s="33"/>
      <c r="X215" s="33"/>
      <c r="Y215" s="33"/>
      <c r="Z215" s="33"/>
      <c r="AA215" s="33"/>
      <c r="AB215" s="33"/>
      <c r="AC215" s="33"/>
      <c r="AD215" s="33"/>
      <c r="AE215" s="33"/>
      <c r="AT215" s="16" t="s">
        <v>164</v>
      </c>
      <c r="AU215" s="16" t="s">
        <v>86</v>
      </c>
    </row>
    <row r="216" spans="1:65" s="2" customFormat="1" ht="19.5">
      <c r="A216" s="33"/>
      <c r="B216" s="34"/>
      <c r="C216" s="35"/>
      <c r="D216" s="220" t="s">
        <v>166</v>
      </c>
      <c r="E216" s="35"/>
      <c r="F216" s="224" t="s">
        <v>167</v>
      </c>
      <c r="G216" s="35"/>
      <c r="H216" s="35"/>
      <c r="I216" s="121"/>
      <c r="J216" s="35"/>
      <c r="K216" s="35"/>
      <c r="L216" s="38"/>
      <c r="M216" s="222"/>
      <c r="N216" s="223"/>
      <c r="O216" s="70"/>
      <c r="P216" s="70"/>
      <c r="Q216" s="70"/>
      <c r="R216" s="70"/>
      <c r="S216" s="70"/>
      <c r="T216" s="71"/>
      <c r="U216" s="33"/>
      <c r="V216" s="33"/>
      <c r="W216" s="33"/>
      <c r="X216" s="33"/>
      <c r="Y216" s="33"/>
      <c r="Z216" s="33"/>
      <c r="AA216" s="33"/>
      <c r="AB216" s="33"/>
      <c r="AC216" s="33"/>
      <c r="AD216" s="33"/>
      <c r="AE216" s="33"/>
      <c r="AT216" s="16" t="s">
        <v>166</v>
      </c>
      <c r="AU216" s="16" t="s">
        <v>86</v>
      </c>
    </row>
    <row r="217" spans="1:65" s="13" customFormat="1" ht="11.25">
      <c r="B217" s="225"/>
      <c r="C217" s="226"/>
      <c r="D217" s="220" t="s">
        <v>168</v>
      </c>
      <c r="E217" s="227" t="s">
        <v>1</v>
      </c>
      <c r="F217" s="228" t="s">
        <v>169</v>
      </c>
      <c r="G217" s="226"/>
      <c r="H217" s="229">
        <v>125.51</v>
      </c>
      <c r="I217" s="230"/>
      <c r="J217" s="226"/>
      <c r="K217" s="226"/>
      <c r="L217" s="231"/>
      <c r="M217" s="232"/>
      <c r="N217" s="233"/>
      <c r="O217" s="233"/>
      <c r="P217" s="233"/>
      <c r="Q217" s="233"/>
      <c r="R217" s="233"/>
      <c r="S217" s="233"/>
      <c r="T217" s="234"/>
      <c r="AT217" s="235" t="s">
        <v>168</v>
      </c>
      <c r="AU217" s="235" t="s">
        <v>86</v>
      </c>
      <c r="AV217" s="13" t="s">
        <v>86</v>
      </c>
      <c r="AW217" s="13" t="s">
        <v>34</v>
      </c>
      <c r="AX217" s="13" t="s">
        <v>84</v>
      </c>
      <c r="AY217" s="235" t="s">
        <v>154</v>
      </c>
    </row>
    <row r="218" spans="1:65" s="2" customFormat="1" ht="21.75" customHeight="1">
      <c r="A218" s="33"/>
      <c r="B218" s="34"/>
      <c r="C218" s="207" t="s">
        <v>331</v>
      </c>
      <c r="D218" s="207" t="s">
        <v>157</v>
      </c>
      <c r="E218" s="208" t="s">
        <v>332</v>
      </c>
      <c r="F218" s="209" t="s">
        <v>333</v>
      </c>
      <c r="G218" s="210" t="s">
        <v>160</v>
      </c>
      <c r="H218" s="211">
        <v>1104</v>
      </c>
      <c r="I218" s="212"/>
      <c r="J218" s="213">
        <f>ROUND(I218*H218,2)</f>
        <v>0</v>
      </c>
      <c r="K218" s="209" t="s">
        <v>161</v>
      </c>
      <c r="L218" s="38"/>
      <c r="M218" s="214" t="s">
        <v>1</v>
      </c>
      <c r="N218" s="215" t="s">
        <v>42</v>
      </c>
      <c r="O218" s="70"/>
      <c r="P218" s="216">
        <f>O218*H218</f>
        <v>0</v>
      </c>
      <c r="Q218" s="216">
        <v>0</v>
      </c>
      <c r="R218" s="216">
        <f>Q218*H218</f>
        <v>0</v>
      </c>
      <c r="S218" s="216">
        <v>0</v>
      </c>
      <c r="T218" s="217">
        <f>S218*H218</f>
        <v>0</v>
      </c>
      <c r="U218" s="33"/>
      <c r="V218" s="33"/>
      <c r="W218" s="33"/>
      <c r="X218" s="33"/>
      <c r="Y218" s="33"/>
      <c r="Z218" s="33"/>
      <c r="AA218" s="33"/>
      <c r="AB218" s="33"/>
      <c r="AC218" s="33"/>
      <c r="AD218" s="33"/>
      <c r="AE218" s="33"/>
      <c r="AR218" s="218" t="s">
        <v>162</v>
      </c>
      <c r="AT218" s="218" t="s">
        <v>157</v>
      </c>
      <c r="AU218" s="218" t="s">
        <v>86</v>
      </c>
      <c r="AY218" s="16" t="s">
        <v>154</v>
      </c>
      <c r="BE218" s="219">
        <f>IF(N218="základní",J218,0)</f>
        <v>0</v>
      </c>
      <c r="BF218" s="219">
        <f>IF(N218="snížená",J218,0)</f>
        <v>0</v>
      </c>
      <c r="BG218" s="219">
        <f>IF(N218="zákl. přenesená",J218,0)</f>
        <v>0</v>
      </c>
      <c r="BH218" s="219">
        <f>IF(N218="sníž. přenesená",J218,0)</f>
        <v>0</v>
      </c>
      <c r="BI218" s="219">
        <f>IF(N218="nulová",J218,0)</f>
        <v>0</v>
      </c>
      <c r="BJ218" s="16" t="s">
        <v>84</v>
      </c>
      <c r="BK218" s="219">
        <f>ROUND(I218*H218,2)</f>
        <v>0</v>
      </c>
      <c r="BL218" s="16" t="s">
        <v>162</v>
      </c>
      <c r="BM218" s="218" t="s">
        <v>334</v>
      </c>
    </row>
    <row r="219" spans="1:65" s="2" customFormat="1" ht="29.25">
      <c r="A219" s="33"/>
      <c r="B219" s="34"/>
      <c r="C219" s="35"/>
      <c r="D219" s="220" t="s">
        <v>164</v>
      </c>
      <c r="E219" s="35"/>
      <c r="F219" s="221" t="s">
        <v>335</v>
      </c>
      <c r="G219" s="35"/>
      <c r="H219" s="35"/>
      <c r="I219" s="121"/>
      <c r="J219" s="35"/>
      <c r="K219" s="35"/>
      <c r="L219" s="38"/>
      <c r="M219" s="222"/>
      <c r="N219" s="223"/>
      <c r="O219" s="70"/>
      <c r="P219" s="70"/>
      <c r="Q219" s="70"/>
      <c r="R219" s="70"/>
      <c r="S219" s="70"/>
      <c r="T219" s="71"/>
      <c r="U219" s="33"/>
      <c r="V219" s="33"/>
      <c r="W219" s="33"/>
      <c r="X219" s="33"/>
      <c r="Y219" s="33"/>
      <c r="Z219" s="33"/>
      <c r="AA219" s="33"/>
      <c r="AB219" s="33"/>
      <c r="AC219" s="33"/>
      <c r="AD219" s="33"/>
      <c r="AE219" s="33"/>
      <c r="AT219" s="16" t="s">
        <v>164</v>
      </c>
      <c r="AU219" s="16" t="s">
        <v>86</v>
      </c>
    </row>
    <row r="220" spans="1:65" s="2" customFormat="1" ht="19.5">
      <c r="A220" s="33"/>
      <c r="B220" s="34"/>
      <c r="C220" s="35"/>
      <c r="D220" s="220" t="s">
        <v>166</v>
      </c>
      <c r="E220" s="35"/>
      <c r="F220" s="224" t="s">
        <v>336</v>
      </c>
      <c r="G220" s="35"/>
      <c r="H220" s="35"/>
      <c r="I220" s="121"/>
      <c r="J220" s="35"/>
      <c r="K220" s="35"/>
      <c r="L220" s="38"/>
      <c r="M220" s="222"/>
      <c r="N220" s="223"/>
      <c r="O220" s="70"/>
      <c r="P220" s="70"/>
      <c r="Q220" s="70"/>
      <c r="R220" s="70"/>
      <c r="S220" s="70"/>
      <c r="T220" s="71"/>
      <c r="U220" s="33"/>
      <c r="V220" s="33"/>
      <c r="W220" s="33"/>
      <c r="X220" s="33"/>
      <c r="Y220" s="33"/>
      <c r="Z220" s="33"/>
      <c r="AA220" s="33"/>
      <c r="AB220" s="33"/>
      <c r="AC220" s="33"/>
      <c r="AD220" s="33"/>
      <c r="AE220" s="33"/>
      <c r="AT220" s="16" t="s">
        <v>166</v>
      </c>
      <c r="AU220" s="16" t="s">
        <v>86</v>
      </c>
    </row>
    <row r="221" spans="1:65" s="13" customFormat="1" ht="11.25">
      <c r="B221" s="225"/>
      <c r="C221" s="226"/>
      <c r="D221" s="220" t="s">
        <v>168</v>
      </c>
      <c r="E221" s="227" t="s">
        <v>1</v>
      </c>
      <c r="F221" s="228" t="s">
        <v>337</v>
      </c>
      <c r="G221" s="226"/>
      <c r="H221" s="229">
        <v>1104</v>
      </c>
      <c r="I221" s="230"/>
      <c r="J221" s="226"/>
      <c r="K221" s="226"/>
      <c r="L221" s="231"/>
      <c r="M221" s="232"/>
      <c r="N221" s="233"/>
      <c r="O221" s="233"/>
      <c r="P221" s="233"/>
      <c r="Q221" s="233"/>
      <c r="R221" s="233"/>
      <c r="S221" s="233"/>
      <c r="T221" s="234"/>
      <c r="AT221" s="235" t="s">
        <v>168</v>
      </c>
      <c r="AU221" s="235" t="s">
        <v>86</v>
      </c>
      <c r="AV221" s="13" t="s">
        <v>86</v>
      </c>
      <c r="AW221" s="13" t="s">
        <v>34</v>
      </c>
      <c r="AX221" s="13" t="s">
        <v>84</v>
      </c>
      <c r="AY221" s="235" t="s">
        <v>154</v>
      </c>
    </row>
    <row r="222" spans="1:65" s="2" customFormat="1" ht="21.75" customHeight="1">
      <c r="A222" s="33"/>
      <c r="B222" s="34"/>
      <c r="C222" s="207" t="s">
        <v>338</v>
      </c>
      <c r="D222" s="207" t="s">
        <v>157</v>
      </c>
      <c r="E222" s="208" t="s">
        <v>339</v>
      </c>
      <c r="F222" s="209" t="s">
        <v>340</v>
      </c>
      <c r="G222" s="210" t="s">
        <v>160</v>
      </c>
      <c r="H222" s="211">
        <v>1104</v>
      </c>
      <c r="I222" s="212"/>
      <c r="J222" s="213">
        <f>ROUND(I222*H222,2)</f>
        <v>0</v>
      </c>
      <c r="K222" s="209" t="s">
        <v>161</v>
      </c>
      <c r="L222" s="38"/>
      <c r="M222" s="214" t="s">
        <v>1</v>
      </c>
      <c r="N222" s="215" t="s">
        <v>42</v>
      </c>
      <c r="O222" s="70"/>
      <c r="P222" s="216">
        <f>O222*H222</f>
        <v>0</v>
      </c>
      <c r="Q222" s="216">
        <v>0</v>
      </c>
      <c r="R222" s="216">
        <f>Q222*H222</f>
        <v>0</v>
      </c>
      <c r="S222" s="216">
        <v>0</v>
      </c>
      <c r="T222" s="217">
        <f>S222*H222</f>
        <v>0</v>
      </c>
      <c r="U222" s="33"/>
      <c r="V222" s="33"/>
      <c r="W222" s="33"/>
      <c r="X222" s="33"/>
      <c r="Y222" s="33"/>
      <c r="Z222" s="33"/>
      <c r="AA222" s="33"/>
      <c r="AB222" s="33"/>
      <c r="AC222" s="33"/>
      <c r="AD222" s="33"/>
      <c r="AE222" s="33"/>
      <c r="AR222" s="218" t="s">
        <v>162</v>
      </c>
      <c r="AT222" s="218" t="s">
        <v>157</v>
      </c>
      <c r="AU222" s="218" t="s">
        <v>86</v>
      </c>
      <c r="AY222" s="16" t="s">
        <v>154</v>
      </c>
      <c r="BE222" s="219">
        <f>IF(N222="základní",J222,0)</f>
        <v>0</v>
      </c>
      <c r="BF222" s="219">
        <f>IF(N222="snížená",J222,0)</f>
        <v>0</v>
      </c>
      <c r="BG222" s="219">
        <f>IF(N222="zákl. přenesená",J222,0)</f>
        <v>0</v>
      </c>
      <c r="BH222" s="219">
        <f>IF(N222="sníž. přenesená",J222,0)</f>
        <v>0</v>
      </c>
      <c r="BI222" s="219">
        <f>IF(N222="nulová",J222,0)</f>
        <v>0</v>
      </c>
      <c r="BJ222" s="16" t="s">
        <v>84</v>
      </c>
      <c r="BK222" s="219">
        <f>ROUND(I222*H222,2)</f>
        <v>0</v>
      </c>
      <c r="BL222" s="16" t="s">
        <v>162</v>
      </c>
      <c r="BM222" s="218" t="s">
        <v>341</v>
      </c>
    </row>
    <row r="223" spans="1:65" s="2" customFormat="1" ht="29.25">
      <c r="A223" s="33"/>
      <c r="B223" s="34"/>
      <c r="C223" s="35"/>
      <c r="D223" s="220" t="s">
        <v>164</v>
      </c>
      <c r="E223" s="35"/>
      <c r="F223" s="221" t="s">
        <v>342</v>
      </c>
      <c r="G223" s="35"/>
      <c r="H223" s="35"/>
      <c r="I223" s="121"/>
      <c r="J223" s="35"/>
      <c r="K223" s="35"/>
      <c r="L223" s="38"/>
      <c r="M223" s="222"/>
      <c r="N223" s="223"/>
      <c r="O223" s="70"/>
      <c r="P223" s="70"/>
      <c r="Q223" s="70"/>
      <c r="R223" s="70"/>
      <c r="S223" s="70"/>
      <c r="T223" s="71"/>
      <c r="U223" s="33"/>
      <c r="V223" s="33"/>
      <c r="W223" s="33"/>
      <c r="X223" s="33"/>
      <c r="Y223" s="33"/>
      <c r="Z223" s="33"/>
      <c r="AA223" s="33"/>
      <c r="AB223" s="33"/>
      <c r="AC223" s="33"/>
      <c r="AD223" s="33"/>
      <c r="AE223" s="33"/>
      <c r="AT223" s="16" t="s">
        <v>164</v>
      </c>
      <c r="AU223" s="16" t="s">
        <v>86</v>
      </c>
    </row>
    <row r="224" spans="1:65" s="2" customFormat="1" ht="19.5">
      <c r="A224" s="33"/>
      <c r="B224" s="34"/>
      <c r="C224" s="35"/>
      <c r="D224" s="220" t="s">
        <v>166</v>
      </c>
      <c r="E224" s="35"/>
      <c r="F224" s="224" t="s">
        <v>336</v>
      </c>
      <c r="G224" s="35"/>
      <c r="H224" s="35"/>
      <c r="I224" s="121"/>
      <c r="J224" s="35"/>
      <c r="K224" s="35"/>
      <c r="L224" s="38"/>
      <c r="M224" s="222"/>
      <c r="N224" s="223"/>
      <c r="O224" s="70"/>
      <c r="P224" s="70"/>
      <c r="Q224" s="70"/>
      <c r="R224" s="70"/>
      <c r="S224" s="70"/>
      <c r="T224" s="71"/>
      <c r="U224" s="33"/>
      <c r="V224" s="33"/>
      <c r="W224" s="33"/>
      <c r="X224" s="33"/>
      <c r="Y224" s="33"/>
      <c r="Z224" s="33"/>
      <c r="AA224" s="33"/>
      <c r="AB224" s="33"/>
      <c r="AC224" s="33"/>
      <c r="AD224" s="33"/>
      <c r="AE224" s="33"/>
      <c r="AT224" s="16" t="s">
        <v>166</v>
      </c>
      <c r="AU224" s="16" t="s">
        <v>86</v>
      </c>
    </row>
    <row r="225" spans="1:65" s="13" customFormat="1" ht="11.25">
      <c r="B225" s="225"/>
      <c r="C225" s="226"/>
      <c r="D225" s="220" t="s">
        <v>168</v>
      </c>
      <c r="E225" s="227" t="s">
        <v>1</v>
      </c>
      <c r="F225" s="228" t="s">
        <v>337</v>
      </c>
      <c r="G225" s="226"/>
      <c r="H225" s="229">
        <v>1104</v>
      </c>
      <c r="I225" s="230"/>
      <c r="J225" s="226"/>
      <c r="K225" s="226"/>
      <c r="L225" s="231"/>
      <c r="M225" s="232"/>
      <c r="N225" s="233"/>
      <c r="O225" s="233"/>
      <c r="P225" s="233"/>
      <c r="Q225" s="233"/>
      <c r="R225" s="233"/>
      <c r="S225" s="233"/>
      <c r="T225" s="234"/>
      <c r="AT225" s="235" t="s">
        <v>168</v>
      </c>
      <c r="AU225" s="235" t="s">
        <v>86</v>
      </c>
      <c r="AV225" s="13" t="s">
        <v>86</v>
      </c>
      <c r="AW225" s="13" t="s">
        <v>34</v>
      </c>
      <c r="AX225" s="13" t="s">
        <v>84</v>
      </c>
      <c r="AY225" s="235" t="s">
        <v>154</v>
      </c>
    </row>
    <row r="226" spans="1:65" s="2" customFormat="1" ht="21.75" customHeight="1">
      <c r="A226" s="33"/>
      <c r="B226" s="34"/>
      <c r="C226" s="207" t="s">
        <v>343</v>
      </c>
      <c r="D226" s="207" t="s">
        <v>157</v>
      </c>
      <c r="E226" s="208" t="s">
        <v>344</v>
      </c>
      <c r="F226" s="209" t="s">
        <v>345</v>
      </c>
      <c r="G226" s="210" t="s">
        <v>312</v>
      </c>
      <c r="H226" s="211">
        <v>4</v>
      </c>
      <c r="I226" s="212"/>
      <c r="J226" s="213">
        <f>ROUND(I226*H226,2)</f>
        <v>0</v>
      </c>
      <c r="K226" s="209" t="s">
        <v>161</v>
      </c>
      <c r="L226" s="38"/>
      <c r="M226" s="214" t="s">
        <v>1</v>
      </c>
      <c r="N226" s="215" t="s">
        <v>42</v>
      </c>
      <c r="O226" s="70"/>
      <c r="P226" s="216">
        <f>O226*H226</f>
        <v>0</v>
      </c>
      <c r="Q226" s="216">
        <v>0</v>
      </c>
      <c r="R226" s="216">
        <f>Q226*H226</f>
        <v>0</v>
      </c>
      <c r="S226" s="216">
        <v>0</v>
      </c>
      <c r="T226" s="217">
        <f>S226*H226</f>
        <v>0</v>
      </c>
      <c r="U226" s="33"/>
      <c r="V226" s="33"/>
      <c r="W226" s="33"/>
      <c r="X226" s="33"/>
      <c r="Y226" s="33"/>
      <c r="Z226" s="33"/>
      <c r="AA226" s="33"/>
      <c r="AB226" s="33"/>
      <c r="AC226" s="33"/>
      <c r="AD226" s="33"/>
      <c r="AE226" s="33"/>
      <c r="AR226" s="218" t="s">
        <v>162</v>
      </c>
      <c r="AT226" s="218" t="s">
        <v>157</v>
      </c>
      <c r="AU226" s="218" t="s">
        <v>86</v>
      </c>
      <c r="AY226" s="16" t="s">
        <v>154</v>
      </c>
      <c r="BE226" s="219">
        <f>IF(N226="základní",J226,0)</f>
        <v>0</v>
      </c>
      <c r="BF226" s="219">
        <f>IF(N226="snížená",J226,0)</f>
        <v>0</v>
      </c>
      <c r="BG226" s="219">
        <f>IF(N226="zákl. přenesená",J226,0)</f>
        <v>0</v>
      </c>
      <c r="BH226" s="219">
        <f>IF(N226="sníž. přenesená",J226,0)</f>
        <v>0</v>
      </c>
      <c r="BI226" s="219">
        <f>IF(N226="nulová",J226,0)</f>
        <v>0</v>
      </c>
      <c r="BJ226" s="16" t="s">
        <v>84</v>
      </c>
      <c r="BK226" s="219">
        <f>ROUND(I226*H226,2)</f>
        <v>0</v>
      </c>
      <c r="BL226" s="16" t="s">
        <v>162</v>
      </c>
      <c r="BM226" s="218" t="s">
        <v>346</v>
      </c>
    </row>
    <row r="227" spans="1:65" s="2" customFormat="1" ht="29.25">
      <c r="A227" s="33"/>
      <c r="B227" s="34"/>
      <c r="C227" s="35"/>
      <c r="D227" s="220" t="s">
        <v>164</v>
      </c>
      <c r="E227" s="35"/>
      <c r="F227" s="221" t="s">
        <v>347</v>
      </c>
      <c r="G227" s="35"/>
      <c r="H227" s="35"/>
      <c r="I227" s="121"/>
      <c r="J227" s="35"/>
      <c r="K227" s="35"/>
      <c r="L227" s="38"/>
      <c r="M227" s="222"/>
      <c r="N227" s="223"/>
      <c r="O227" s="70"/>
      <c r="P227" s="70"/>
      <c r="Q227" s="70"/>
      <c r="R227" s="70"/>
      <c r="S227" s="70"/>
      <c r="T227" s="71"/>
      <c r="U227" s="33"/>
      <c r="V227" s="33"/>
      <c r="W227" s="33"/>
      <c r="X227" s="33"/>
      <c r="Y227" s="33"/>
      <c r="Z227" s="33"/>
      <c r="AA227" s="33"/>
      <c r="AB227" s="33"/>
      <c r="AC227" s="33"/>
      <c r="AD227" s="33"/>
      <c r="AE227" s="33"/>
      <c r="AT227" s="16" t="s">
        <v>164</v>
      </c>
      <c r="AU227" s="16" t="s">
        <v>86</v>
      </c>
    </row>
    <row r="228" spans="1:65" s="2" customFormat="1" ht="21.75" customHeight="1">
      <c r="A228" s="33"/>
      <c r="B228" s="34"/>
      <c r="C228" s="207" t="s">
        <v>348</v>
      </c>
      <c r="D228" s="207" t="s">
        <v>157</v>
      </c>
      <c r="E228" s="208" t="s">
        <v>349</v>
      </c>
      <c r="F228" s="209" t="s">
        <v>350</v>
      </c>
      <c r="G228" s="210" t="s">
        <v>351</v>
      </c>
      <c r="H228" s="211">
        <v>4</v>
      </c>
      <c r="I228" s="212"/>
      <c r="J228" s="213">
        <f>ROUND(I228*H228,2)</f>
        <v>0</v>
      </c>
      <c r="K228" s="209" t="s">
        <v>161</v>
      </c>
      <c r="L228" s="38"/>
      <c r="M228" s="214" t="s">
        <v>1</v>
      </c>
      <c r="N228" s="215" t="s">
        <v>42</v>
      </c>
      <c r="O228" s="70"/>
      <c r="P228" s="216">
        <f>O228*H228</f>
        <v>0</v>
      </c>
      <c r="Q228" s="216">
        <v>0</v>
      </c>
      <c r="R228" s="216">
        <f>Q228*H228</f>
        <v>0</v>
      </c>
      <c r="S228" s="216">
        <v>0</v>
      </c>
      <c r="T228" s="217">
        <f>S228*H228</f>
        <v>0</v>
      </c>
      <c r="U228" s="33"/>
      <c r="V228" s="33"/>
      <c r="W228" s="33"/>
      <c r="X228" s="33"/>
      <c r="Y228" s="33"/>
      <c r="Z228" s="33"/>
      <c r="AA228" s="33"/>
      <c r="AB228" s="33"/>
      <c r="AC228" s="33"/>
      <c r="AD228" s="33"/>
      <c r="AE228" s="33"/>
      <c r="AR228" s="218" t="s">
        <v>162</v>
      </c>
      <c r="AT228" s="218" t="s">
        <v>157</v>
      </c>
      <c r="AU228" s="218" t="s">
        <v>86</v>
      </c>
      <c r="AY228" s="16" t="s">
        <v>154</v>
      </c>
      <c r="BE228" s="219">
        <f>IF(N228="základní",J228,0)</f>
        <v>0</v>
      </c>
      <c r="BF228" s="219">
        <f>IF(N228="snížená",J228,0)</f>
        <v>0</v>
      </c>
      <c r="BG228" s="219">
        <f>IF(N228="zákl. přenesená",J228,0)</f>
        <v>0</v>
      </c>
      <c r="BH228" s="219">
        <f>IF(N228="sníž. přenesená",J228,0)</f>
        <v>0</v>
      </c>
      <c r="BI228" s="219">
        <f>IF(N228="nulová",J228,0)</f>
        <v>0</v>
      </c>
      <c r="BJ228" s="16" t="s">
        <v>84</v>
      </c>
      <c r="BK228" s="219">
        <f>ROUND(I228*H228,2)</f>
        <v>0</v>
      </c>
      <c r="BL228" s="16" t="s">
        <v>162</v>
      </c>
      <c r="BM228" s="218" t="s">
        <v>352</v>
      </c>
    </row>
    <row r="229" spans="1:65" s="2" customFormat="1" ht="29.25">
      <c r="A229" s="33"/>
      <c r="B229" s="34"/>
      <c r="C229" s="35"/>
      <c r="D229" s="220" t="s">
        <v>164</v>
      </c>
      <c r="E229" s="35"/>
      <c r="F229" s="221" t="s">
        <v>353</v>
      </c>
      <c r="G229" s="35"/>
      <c r="H229" s="35"/>
      <c r="I229" s="121"/>
      <c r="J229" s="35"/>
      <c r="K229" s="35"/>
      <c r="L229" s="38"/>
      <c r="M229" s="222"/>
      <c r="N229" s="223"/>
      <c r="O229" s="70"/>
      <c r="P229" s="70"/>
      <c r="Q229" s="70"/>
      <c r="R229" s="70"/>
      <c r="S229" s="70"/>
      <c r="T229" s="71"/>
      <c r="U229" s="33"/>
      <c r="V229" s="33"/>
      <c r="W229" s="33"/>
      <c r="X229" s="33"/>
      <c r="Y229" s="33"/>
      <c r="Z229" s="33"/>
      <c r="AA229" s="33"/>
      <c r="AB229" s="33"/>
      <c r="AC229" s="33"/>
      <c r="AD229" s="33"/>
      <c r="AE229" s="33"/>
      <c r="AT229" s="16" t="s">
        <v>164</v>
      </c>
      <c r="AU229" s="16" t="s">
        <v>86</v>
      </c>
    </row>
    <row r="230" spans="1:65" s="2" customFormat="1" ht="21.75" customHeight="1">
      <c r="A230" s="33"/>
      <c r="B230" s="34"/>
      <c r="C230" s="207" t="s">
        <v>354</v>
      </c>
      <c r="D230" s="207" t="s">
        <v>157</v>
      </c>
      <c r="E230" s="208" t="s">
        <v>355</v>
      </c>
      <c r="F230" s="209" t="s">
        <v>356</v>
      </c>
      <c r="G230" s="210" t="s">
        <v>198</v>
      </c>
      <c r="H230" s="211">
        <v>18.25</v>
      </c>
      <c r="I230" s="212"/>
      <c r="J230" s="213">
        <f>ROUND(I230*H230,2)</f>
        <v>0</v>
      </c>
      <c r="K230" s="209" t="s">
        <v>161</v>
      </c>
      <c r="L230" s="38"/>
      <c r="M230" s="214" t="s">
        <v>1</v>
      </c>
      <c r="N230" s="215" t="s">
        <v>42</v>
      </c>
      <c r="O230" s="70"/>
      <c r="P230" s="216">
        <f>O230*H230</f>
        <v>0</v>
      </c>
      <c r="Q230" s="216">
        <v>0</v>
      </c>
      <c r="R230" s="216">
        <f>Q230*H230</f>
        <v>0</v>
      </c>
      <c r="S230" s="216">
        <v>0</v>
      </c>
      <c r="T230" s="217">
        <f>S230*H230</f>
        <v>0</v>
      </c>
      <c r="U230" s="33"/>
      <c r="V230" s="33"/>
      <c r="W230" s="33"/>
      <c r="X230" s="33"/>
      <c r="Y230" s="33"/>
      <c r="Z230" s="33"/>
      <c r="AA230" s="33"/>
      <c r="AB230" s="33"/>
      <c r="AC230" s="33"/>
      <c r="AD230" s="33"/>
      <c r="AE230" s="33"/>
      <c r="AR230" s="218" t="s">
        <v>162</v>
      </c>
      <c r="AT230" s="218" t="s">
        <v>157</v>
      </c>
      <c r="AU230" s="218" t="s">
        <v>86</v>
      </c>
      <c r="AY230" s="16" t="s">
        <v>154</v>
      </c>
      <c r="BE230" s="219">
        <f>IF(N230="základní",J230,0)</f>
        <v>0</v>
      </c>
      <c r="BF230" s="219">
        <f>IF(N230="snížená",J230,0)</f>
        <v>0</v>
      </c>
      <c r="BG230" s="219">
        <f>IF(N230="zákl. přenesená",J230,0)</f>
        <v>0</v>
      </c>
      <c r="BH230" s="219">
        <f>IF(N230="sníž. přenesená",J230,0)</f>
        <v>0</v>
      </c>
      <c r="BI230" s="219">
        <f>IF(N230="nulová",J230,0)</f>
        <v>0</v>
      </c>
      <c r="BJ230" s="16" t="s">
        <v>84</v>
      </c>
      <c r="BK230" s="219">
        <f>ROUND(I230*H230,2)</f>
        <v>0</v>
      </c>
      <c r="BL230" s="16" t="s">
        <v>162</v>
      </c>
      <c r="BM230" s="218" t="s">
        <v>357</v>
      </c>
    </row>
    <row r="231" spans="1:65" s="2" customFormat="1" ht="29.25">
      <c r="A231" s="33"/>
      <c r="B231" s="34"/>
      <c r="C231" s="35"/>
      <c r="D231" s="220" t="s">
        <v>164</v>
      </c>
      <c r="E231" s="35"/>
      <c r="F231" s="221" t="s">
        <v>358</v>
      </c>
      <c r="G231" s="35"/>
      <c r="H231" s="35"/>
      <c r="I231" s="121"/>
      <c r="J231" s="35"/>
      <c r="K231" s="35"/>
      <c r="L231" s="38"/>
      <c r="M231" s="222"/>
      <c r="N231" s="223"/>
      <c r="O231" s="70"/>
      <c r="P231" s="70"/>
      <c r="Q231" s="70"/>
      <c r="R231" s="70"/>
      <c r="S231" s="70"/>
      <c r="T231" s="71"/>
      <c r="U231" s="33"/>
      <c r="V231" s="33"/>
      <c r="W231" s="33"/>
      <c r="X231" s="33"/>
      <c r="Y231" s="33"/>
      <c r="Z231" s="33"/>
      <c r="AA231" s="33"/>
      <c r="AB231" s="33"/>
      <c r="AC231" s="33"/>
      <c r="AD231" s="33"/>
      <c r="AE231" s="33"/>
      <c r="AT231" s="16" t="s">
        <v>164</v>
      </c>
      <c r="AU231" s="16" t="s">
        <v>86</v>
      </c>
    </row>
    <row r="232" spans="1:65" s="13" customFormat="1" ht="11.25">
      <c r="B232" s="225"/>
      <c r="C232" s="226"/>
      <c r="D232" s="220" t="s">
        <v>168</v>
      </c>
      <c r="E232" s="227" t="s">
        <v>1</v>
      </c>
      <c r="F232" s="228" t="s">
        <v>359</v>
      </c>
      <c r="G232" s="226"/>
      <c r="H232" s="229">
        <v>18.25</v>
      </c>
      <c r="I232" s="230"/>
      <c r="J232" s="226"/>
      <c r="K232" s="226"/>
      <c r="L232" s="231"/>
      <c r="M232" s="232"/>
      <c r="N232" s="233"/>
      <c r="O232" s="233"/>
      <c r="P232" s="233"/>
      <c r="Q232" s="233"/>
      <c r="R232" s="233"/>
      <c r="S232" s="233"/>
      <c r="T232" s="234"/>
      <c r="AT232" s="235" t="s">
        <v>168</v>
      </c>
      <c r="AU232" s="235" t="s">
        <v>86</v>
      </c>
      <c r="AV232" s="13" t="s">
        <v>86</v>
      </c>
      <c r="AW232" s="13" t="s">
        <v>34</v>
      </c>
      <c r="AX232" s="13" t="s">
        <v>84</v>
      </c>
      <c r="AY232" s="235" t="s">
        <v>154</v>
      </c>
    </row>
    <row r="233" spans="1:65" s="2" customFormat="1" ht="21.75" customHeight="1">
      <c r="A233" s="33"/>
      <c r="B233" s="34"/>
      <c r="C233" s="207" t="s">
        <v>360</v>
      </c>
      <c r="D233" s="207" t="s">
        <v>157</v>
      </c>
      <c r="E233" s="208" t="s">
        <v>361</v>
      </c>
      <c r="F233" s="209" t="s">
        <v>362</v>
      </c>
      <c r="G233" s="210" t="s">
        <v>172</v>
      </c>
      <c r="H233" s="211">
        <v>365</v>
      </c>
      <c r="I233" s="212"/>
      <c r="J233" s="213">
        <f>ROUND(I233*H233,2)</f>
        <v>0</v>
      </c>
      <c r="K233" s="209" t="s">
        <v>161</v>
      </c>
      <c r="L233" s="38"/>
      <c r="M233" s="214" t="s">
        <v>1</v>
      </c>
      <c r="N233" s="215" t="s">
        <v>42</v>
      </c>
      <c r="O233" s="70"/>
      <c r="P233" s="216">
        <f>O233*H233</f>
        <v>0</v>
      </c>
      <c r="Q233" s="216">
        <v>0</v>
      </c>
      <c r="R233" s="216">
        <f>Q233*H233</f>
        <v>0</v>
      </c>
      <c r="S233" s="216">
        <v>0</v>
      </c>
      <c r="T233" s="217">
        <f>S233*H233</f>
        <v>0</v>
      </c>
      <c r="U233" s="33"/>
      <c r="V233" s="33"/>
      <c r="W233" s="33"/>
      <c r="X233" s="33"/>
      <c r="Y233" s="33"/>
      <c r="Z233" s="33"/>
      <c r="AA233" s="33"/>
      <c r="AB233" s="33"/>
      <c r="AC233" s="33"/>
      <c r="AD233" s="33"/>
      <c r="AE233" s="33"/>
      <c r="AR233" s="218" t="s">
        <v>162</v>
      </c>
      <c r="AT233" s="218" t="s">
        <v>157</v>
      </c>
      <c r="AU233" s="218" t="s">
        <v>86</v>
      </c>
      <c r="AY233" s="16" t="s">
        <v>154</v>
      </c>
      <c r="BE233" s="219">
        <f>IF(N233="základní",J233,0)</f>
        <v>0</v>
      </c>
      <c r="BF233" s="219">
        <f>IF(N233="snížená",J233,0)</f>
        <v>0</v>
      </c>
      <c r="BG233" s="219">
        <f>IF(N233="zákl. přenesená",J233,0)</f>
        <v>0</v>
      </c>
      <c r="BH233" s="219">
        <f>IF(N233="sníž. přenesená",J233,0)</f>
        <v>0</v>
      </c>
      <c r="BI233" s="219">
        <f>IF(N233="nulová",J233,0)</f>
        <v>0</v>
      </c>
      <c r="BJ233" s="16" t="s">
        <v>84</v>
      </c>
      <c r="BK233" s="219">
        <f>ROUND(I233*H233,2)</f>
        <v>0</v>
      </c>
      <c r="BL233" s="16" t="s">
        <v>162</v>
      </c>
      <c r="BM233" s="218" t="s">
        <v>363</v>
      </c>
    </row>
    <row r="234" spans="1:65" s="2" customFormat="1" ht="29.25">
      <c r="A234" s="33"/>
      <c r="B234" s="34"/>
      <c r="C234" s="35"/>
      <c r="D234" s="220" t="s">
        <v>164</v>
      </c>
      <c r="E234" s="35"/>
      <c r="F234" s="221" t="s">
        <v>364</v>
      </c>
      <c r="G234" s="35"/>
      <c r="H234" s="35"/>
      <c r="I234" s="121"/>
      <c r="J234" s="35"/>
      <c r="K234" s="35"/>
      <c r="L234" s="38"/>
      <c r="M234" s="222"/>
      <c r="N234" s="223"/>
      <c r="O234" s="70"/>
      <c r="P234" s="70"/>
      <c r="Q234" s="70"/>
      <c r="R234" s="70"/>
      <c r="S234" s="70"/>
      <c r="T234" s="71"/>
      <c r="U234" s="33"/>
      <c r="V234" s="33"/>
      <c r="W234" s="33"/>
      <c r="X234" s="33"/>
      <c r="Y234" s="33"/>
      <c r="Z234" s="33"/>
      <c r="AA234" s="33"/>
      <c r="AB234" s="33"/>
      <c r="AC234" s="33"/>
      <c r="AD234" s="33"/>
      <c r="AE234" s="33"/>
      <c r="AT234" s="16" t="s">
        <v>164</v>
      </c>
      <c r="AU234" s="16" t="s">
        <v>86</v>
      </c>
    </row>
    <row r="235" spans="1:65" s="13" customFormat="1" ht="11.25">
      <c r="B235" s="225"/>
      <c r="C235" s="226"/>
      <c r="D235" s="220" t="s">
        <v>168</v>
      </c>
      <c r="E235" s="227" t="s">
        <v>1</v>
      </c>
      <c r="F235" s="228" t="s">
        <v>365</v>
      </c>
      <c r="G235" s="226"/>
      <c r="H235" s="229">
        <v>365</v>
      </c>
      <c r="I235" s="230"/>
      <c r="J235" s="226"/>
      <c r="K235" s="226"/>
      <c r="L235" s="231"/>
      <c r="M235" s="232"/>
      <c r="N235" s="233"/>
      <c r="O235" s="233"/>
      <c r="P235" s="233"/>
      <c r="Q235" s="233"/>
      <c r="R235" s="233"/>
      <c r="S235" s="233"/>
      <c r="T235" s="234"/>
      <c r="AT235" s="235" t="s">
        <v>168</v>
      </c>
      <c r="AU235" s="235" t="s">
        <v>86</v>
      </c>
      <c r="AV235" s="13" t="s">
        <v>86</v>
      </c>
      <c r="AW235" s="13" t="s">
        <v>34</v>
      </c>
      <c r="AX235" s="13" t="s">
        <v>84</v>
      </c>
      <c r="AY235" s="235" t="s">
        <v>154</v>
      </c>
    </row>
    <row r="236" spans="1:65" s="2" customFormat="1" ht="21.75" customHeight="1">
      <c r="A236" s="33"/>
      <c r="B236" s="34"/>
      <c r="C236" s="207" t="s">
        <v>366</v>
      </c>
      <c r="D236" s="207" t="s">
        <v>157</v>
      </c>
      <c r="E236" s="208" t="s">
        <v>367</v>
      </c>
      <c r="F236" s="209" t="s">
        <v>368</v>
      </c>
      <c r="G236" s="210" t="s">
        <v>179</v>
      </c>
      <c r="H236" s="211">
        <v>5</v>
      </c>
      <c r="I236" s="212"/>
      <c r="J236" s="213">
        <f>ROUND(I236*H236,2)</f>
        <v>0</v>
      </c>
      <c r="K236" s="209" t="s">
        <v>161</v>
      </c>
      <c r="L236" s="38"/>
      <c r="M236" s="214" t="s">
        <v>1</v>
      </c>
      <c r="N236" s="215" t="s">
        <v>42</v>
      </c>
      <c r="O236" s="70"/>
      <c r="P236" s="216">
        <f>O236*H236</f>
        <v>0</v>
      </c>
      <c r="Q236" s="216">
        <v>0</v>
      </c>
      <c r="R236" s="216">
        <f>Q236*H236</f>
        <v>0</v>
      </c>
      <c r="S236" s="216">
        <v>0</v>
      </c>
      <c r="T236" s="217">
        <f>S236*H236</f>
        <v>0</v>
      </c>
      <c r="U236" s="33"/>
      <c r="V236" s="33"/>
      <c r="W236" s="33"/>
      <c r="X236" s="33"/>
      <c r="Y236" s="33"/>
      <c r="Z236" s="33"/>
      <c r="AA236" s="33"/>
      <c r="AB236" s="33"/>
      <c r="AC236" s="33"/>
      <c r="AD236" s="33"/>
      <c r="AE236" s="33"/>
      <c r="AR236" s="218" t="s">
        <v>162</v>
      </c>
      <c r="AT236" s="218" t="s">
        <v>157</v>
      </c>
      <c r="AU236" s="218" t="s">
        <v>86</v>
      </c>
      <c r="AY236" s="16" t="s">
        <v>154</v>
      </c>
      <c r="BE236" s="219">
        <f>IF(N236="základní",J236,0)</f>
        <v>0</v>
      </c>
      <c r="BF236" s="219">
        <f>IF(N236="snížená",J236,0)</f>
        <v>0</v>
      </c>
      <c r="BG236" s="219">
        <f>IF(N236="zákl. přenesená",J236,0)</f>
        <v>0</v>
      </c>
      <c r="BH236" s="219">
        <f>IF(N236="sníž. přenesená",J236,0)</f>
        <v>0</v>
      </c>
      <c r="BI236" s="219">
        <f>IF(N236="nulová",J236,0)</f>
        <v>0</v>
      </c>
      <c r="BJ236" s="16" t="s">
        <v>84</v>
      </c>
      <c r="BK236" s="219">
        <f>ROUND(I236*H236,2)</f>
        <v>0</v>
      </c>
      <c r="BL236" s="16" t="s">
        <v>162</v>
      </c>
      <c r="BM236" s="218" t="s">
        <v>369</v>
      </c>
    </row>
    <row r="237" spans="1:65" s="2" customFormat="1" ht="19.5">
      <c r="A237" s="33"/>
      <c r="B237" s="34"/>
      <c r="C237" s="35"/>
      <c r="D237" s="220" t="s">
        <v>164</v>
      </c>
      <c r="E237" s="35"/>
      <c r="F237" s="221" t="s">
        <v>370</v>
      </c>
      <c r="G237" s="35"/>
      <c r="H237" s="35"/>
      <c r="I237" s="121"/>
      <c r="J237" s="35"/>
      <c r="K237" s="35"/>
      <c r="L237" s="38"/>
      <c r="M237" s="222"/>
      <c r="N237" s="223"/>
      <c r="O237" s="70"/>
      <c r="P237" s="70"/>
      <c r="Q237" s="70"/>
      <c r="R237" s="70"/>
      <c r="S237" s="70"/>
      <c r="T237" s="71"/>
      <c r="U237" s="33"/>
      <c r="V237" s="33"/>
      <c r="W237" s="33"/>
      <c r="X237" s="33"/>
      <c r="Y237" s="33"/>
      <c r="Z237" s="33"/>
      <c r="AA237" s="33"/>
      <c r="AB237" s="33"/>
      <c r="AC237" s="33"/>
      <c r="AD237" s="33"/>
      <c r="AE237" s="33"/>
      <c r="AT237" s="16" t="s">
        <v>164</v>
      </c>
      <c r="AU237" s="16" t="s">
        <v>86</v>
      </c>
    </row>
    <row r="238" spans="1:65" s="2" customFormat="1" ht="19.5">
      <c r="A238" s="33"/>
      <c r="B238" s="34"/>
      <c r="C238" s="35"/>
      <c r="D238" s="220" t="s">
        <v>166</v>
      </c>
      <c r="E238" s="35"/>
      <c r="F238" s="224" t="s">
        <v>371</v>
      </c>
      <c r="G238" s="35"/>
      <c r="H238" s="35"/>
      <c r="I238" s="121"/>
      <c r="J238" s="35"/>
      <c r="K238" s="35"/>
      <c r="L238" s="38"/>
      <c r="M238" s="222"/>
      <c r="N238" s="223"/>
      <c r="O238" s="70"/>
      <c r="P238" s="70"/>
      <c r="Q238" s="70"/>
      <c r="R238" s="70"/>
      <c r="S238" s="70"/>
      <c r="T238" s="71"/>
      <c r="U238" s="33"/>
      <c r="V238" s="33"/>
      <c r="W238" s="33"/>
      <c r="X238" s="33"/>
      <c r="Y238" s="33"/>
      <c r="Z238" s="33"/>
      <c r="AA238" s="33"/>
      <c r="AB238" s="33"/>
      <c r="AC238" s="33"/>
      <c r="AD238" s="33"/>
      <c r="AE238" s="33"/>
      <c r="AT238" s="16" t="s">
        <v>166</v>
      </c>
      <c r="AU238" s="16" t="s">
        <v>86</v>
      </c>
    </row>
    <row r="239" spans="1:65" s="2" customFormat="1" ht="21.75" customHeight="1">
      <c r="A239" s="33"/>
      <c r="B239" s="34"/>
      <c r="C239" s="207" t="s">
        <v>372</v>
      </c>
      <c r="D239" s="207" t="s">
        <v>157</v>
      </c>
      <c r="E239" s="208" t="s">
        <v>373</v>
      </c>
      <c r="F239" s="209" t="s">
        <v>374</v>
      </c>
      <c r="G239" s="210" t="s">
        <v>179</v>
      </c>
      <c r="H239" s="211">
        <v>3</v>
      </c>
      <c r="I239" s="212"/>
      <c r="J239" s="213">
        <f>ROUND(I239*H239,2)</f>
        <v>0</v>
      </c>
      <c r="K239" s="209" t="s">
        <v>161</v>
      </c>
      <c r="L239" s="38"/>
      <c r="M239" s="214" t="s">
        <v>1</v>
      </c>
      <c r="N239" s="215" t="s">
        <v>42</v>
      </c>
      <c r="O239" s="70"/>
      <c r="P239" s="216">
        <f>O239*H239</f>
        <v>0</v>
      </c>
      <c r="Q239" s="216">
        <v>0</v>
      </c>
      <c r="R239" s="216">
        <f>Q239*H239</f>
        <v>0</v>
      </c>
      <c r="S239" s="216">
        <v>0</v>
      </c>
      <c r="T239" s="217">
        <f>S239*H239</f>
        <v>0</v>
      </c>
      <c r="U239" s="33"/>
      <c r="V239" s="33"/>
      <c r="W239" s="33"/>
      <c r="X239" s="33"/>
      <c r="Y239" s="33"/>
      <c r="Z239" s="33"/>
      <c r="AA239" s="33"/>
      <c r="AB239" s="33"/>
      <c r="AC239" s="33"/>
      <c r="AD239" s="33"/>
      <c r="AE239" s="33"/>
      <c r="AR239" s="218" t="s">
        <v>162</v>
      </c>
      <c r="AT239" s="218" t="s">
        <v>157</v>
      </c>
      <c r="AU239" s="218" t="s">
        <v>86</v>
      </c>
      <c r="AY239" s="16" t="s">
        <v>154</v>
      </c>
      <c r="BE239" s="219">
        <f>IF(N239="základní",J239,0)</f>
        <v>0</v>
      </c>
      <c r="BF239" s="219">
        <f>IF(N239="snížená",J239,0)</f>
        <v>0</v>
      </c>
      <c r="BG239" s="219">
        <f>IF(N239="zákl. přenesená",J239,0)</f>
        <v>0</v>
      </c>
      <c r="BH239" s="219">
        <f>IF(N239="sníž. přenesená",J239,0)</f>
        <v>0</v>
      </c>
      <c r="BI239" s="219">
        <f>IF(N239="nulová",J239,0)</f>
        <v>0</v>
      </c>
      <c r="BJ239" s="16" t="s">
        <v>84</v>
      </c>
      <c r="BK239" s="219">
        <f>ROUND(I239*H239,2)</f>
        <v>0</v>
      </c>
      <c r="BL239" s="16" t="s">
        <v>162</v>
      </c>
      <c r="BM239" s="218" t="s">
        <v>375</v>
      </c>
    </row>
    <row r="240" spans="1:65" s="2" customFormat="1" ht="19.5">
      <c r="A240" s="33"/>
      <c r="B240" s="34"/>
      <c r="C240" s="35"/>
      <c r="D240" s="220" t="s">
        <v>164</v>
      </c>
      <c r="E240" s="35"/>
      <c r="F240" s="221" t="s">
        <v>376</v>
      </c>
      <c r="G240" s="35"/>
      <c r="H240" s="35"/>
      <c r="I240" s="121"/>
      <c r="J240" s="35"/>
      <c r="K240" s="35"/>
      <c r="L240" s="38"/>
      <c r="M240" s="222"/>
      <c r="N240" s="223"/>
      <c r="O240" s="70"/>
      <c r="P240" s="70"/>
      <c r="Q240" s="70"/>
      <c r="R240" s="70"/>
      <c r="S240" s="70"/>
      <c r="T240" s="71"/>
      <c r="U240" s="33"/>
      <c r="V240" s="33"/>
      <c r="W240" s="33"/>
      <c r="X240" s="33"/>
      <c r="Y240" s="33"/>
      <c r="Z240" s="33"/>
      <c r="AA240" s="33"/>
      <c r="AB240" s="33"/>
      <c r="AC240" s="33"/>
      <c r="AD240" s="33"/>
      <c r="AE240" s="33"/>
      <c r="AT240" s="16" t="s">
        <v>164</v>
      </c>
      <c r="AU240" s="16" t="s">
        <v>86</v>
      </c>
    </row>
    <row r="241" spans="1:65" s="2" customFormat="1" ht="19.5">
      <c r="A241" s="33"/>
      <c r="B241" s="34"/>
      <c r="C241" s="35"/>
      <c r="D241" s="220" t="s">
        <v>166</v>
      </c>
      <c r="E241" s="35"/>
      <c r="F241" s="224" t="s">
        <v>371</v>
      </c>
      <c r="G241" s="35"/>
      <c r="H241" s="35"/>
      <c r="I241" s="121"/>
      <c r="J241" s="35"/>
      <c r="K241" s="35"/>
      <c r="L241" s="38"/>
      <c r="M241" s="222"/>
      <c r="N241" s="223"/>
      <c r="O241" s="70"/>
      <c r="P241" s="70"/>
      <c r="Q241" s="70"/>
      <c r="R241" s="70"/>
      <c r="S241" s="70"/>
      <c r="T241" s="71"/>
      <c r="U241" s="33"/>
      <c r="V241" s="33"/>
      <c r="W241" s="33"/>
      <c r="X241" s="33"/>
      <c r="Y241" s="33"/>
      <c r="Z241" s="33"/>
      <c r="AA241" s="33"/>
      <c r="AB241" s="33"/>
      <c r="AC241" s="33"/>
      <c r="AD241" s="33"/>
      <c r="AE241" s="33"/>
      <c r="AT241" s="16" t="s">
        <v>166</v>
      </c>
      <c r="AU241" s="16" t="s">
        <v>86</v>
      </c>
    </row>
    <row r="242" spans="1:65" s="2" customFormat="1" ht="21.75" customHeight="1">
      <c r="A242" s="33"/>
      <c r="B242" s="34"/>
      <c r="C242" s="207" t="s">
        <v>377</v>
      </c>
      <c r="D242" s="207" t="s">
        <v>157</v>
      </c>
      <c r="E242" s="208" t="s">
        <v>378</v>
      </c>
      <c r="F242" s="209" t="s">
        <v>379</v>
      </c>
      <c r="G242" s="210" t="s">
        <v>179</v>
      </c>
      <c r="H242" s="211">
        <v>4</v>
      </c>
      <c r="I242" s="212"/>
      <c r="J242" s="213">
        <f>ROUND(I242*H242,2)</f>
        <v>0</v>
      </c>
      <c r="K242" s="209" t="s">
        <v>161</v>
      </c>
      <c r="L242" s="38"/>
      <c r="M242" s="214" t="s">
        <v>1</v>
      </c>
      <c r="N242" s="215" t="s">
        <v>42</v>
      </c>
      <c r="O242" s="70"/>
      <c r="P242" s="216">
        <f>O242*H242</f>
        <v>0</v>
      </c>
      <c r="Q242" s="216">
        <v>0</v>
      </c>
      <c r="R242" s="216">
        <f>Q242*H242</f>
        <v>0</v>
      </c>
      <c r="S242" s="216">
        <v>0</v>
      </c>
      <c r="T242" s="217">
        <f>S242*H242</f>
        <v>0</v>
      </c>
      <c r="U242" s="33"/>
      <c r="V242" s="33"/>
      <c r="W242" s="33"/>
      <c r="X242" s="33"/>
      <c r="Y242" s="33"/>
      <c r="Z242" s="33"/>
      <c r="AA242" s="33"/>
      <c r="AB242" s="33"/>
      <c r="AC242" s="33"/>
      <c r="AD242" s="33"/>
      <c r="AE242" s="33"/>
      <c r="AR242" s="218" t="s">
        <v>162</v>
      </c>
      <c r="AT242" s="218" t="s">
        <v>157</v>
      </c>
      <c r="AU242" s="218" t="s">
        <v>86</v>
      </c>
      <c r="AY242" s="16" t="s">
        <v>154</v>
      </c>
      <c r="BE242" s="219">
        <f>IF(N242="základní",J242,0)</f>
        <v>0</v>
      </c>
      <c r="BF242" s="219">
        <f>IF(N242="snížená",J242,0)</f>
        <v>0</v>
      </c>
      <c r="BG242" s="219">
        <f>IF(N242="zákl. přenesená",J242,0)</f>
        <v>0</v>
      </c>
      <c r="BH242" s="219">
        <f>IF(N242="sníž. přenesená",J242,0)</f>
        <v>0</v>
      </c>
      <c r="BI242" s="219">
        <f>IF(N242="nulová",J242,0)</f>
        <v>0</v>
      </c>
      <c r="BJ242" s="16" t="s">
        <v>84</v>
      </c>
      <c r="BK242" s="219">
        <f>ROUND(I242*H242,2)</f>
        <v>0</v>
      </c>
      <c r="BL242" s="16" t="s">
        <v>162</v>
      </c>
      <c r="BM242" s="218" t="s">
        <v>380</v>
      </c>
    </row>
    <row r="243" spans="1:65" s="2" customFormat="1" ht="19.5">
      <c r="A243" s="33"/>
      <c r="B243" s="34"/>
      <c r="C243" s="35"/>
      <c r="D243" s="220" t="s">
        <v>164</v>
      </c>
      <c r="E243" s="35"/>
      <c r="F243" s="221" t="s">
        <v>381</v>
      </c>
      <c r="G243" s="35"/>
      <c r="H243" s="35"/>
      <c r="I243" s="121"/>
      <c r="J243" s="35"/>
      <c r="K243" s="35"/>
      <c r="L243" s="38"/>
      <c r="M243" s="222"/>
      <c r="N243" s="223"/>
      <c r="O243" s="70"/>
      <c r="P243" s="70"/>
      <c r="Q243" s="70"/>
      <c r="R243" s="70"/>
      <c r="S243" s="70"/>
      <c r="T243" s="71"/>
      <c r="U243" s="33"/>
      <c r="V243" s="33"/>
      <c r="W243" s="33"/>
      <c r="X243" s="33"/>
      <c r="Y243" s="33"/>
      <c r="Z243" s="33"/>
      <c r="AA243" s="33"/>
      <c r="AB243" s="33"/>
      <c r="AC243" s="33"/>
      <c r="AD243" s="33"/>
      <c r="AE243" s="33"/>
      <c r="AT243" s="16" t="s">
        <v>164</v>
      </c>
      <c r="AU243" s="16" t="s">
        <v>86</v>
      </c>
    </row>
    <row r="244" spans="1:65" s="2" customFormat="1" ht="19.5">
      <c r="A244" s="33"/>
      <c r="B244" s="34"/>
      <c r="C244" s="35"/>
      <c r="D244" s="220" t="s">
        <v>166</v>
      </c>
      <c r="E244" s="35"/>
      <c r="F244" s="224" t="s">
        <v>382</v>
      </c>
      <c r="G244" s="35"/>
      <c r="H244" s="35"/>
      <c r="I244" s="121"/>
      <c r="J244" s="35"/>
      <c r="K244" s="35"/>
      <c r="L244" s="38"/>
      <c r="M244" s="222"/>
      <c r="N244" s="223"/>
      <c r="O244" s="70"/>
      <c r="P244" s="70"/>
      <c r="Q244" s="70"/>
      <c r="R244" s="70"/>
      <c r="S244" s="70"/>
      <c r="T244" s="71"/>
      <c r="U244" s="33"/>
      <c r="V244" s="33"/>
      <c r="W244" s="33"/>
      <c r="X244" s="33"/>
      <c r="Y244" s="33"/>
      <c r="Z244" s="33"/>
      <c r="AA244" s="33"/>
      <c r="AB244" s="33"/>
      <c r="AC244" s="33"/>
      <c r="AD244" s="33"/>
      <c r="AE244" s="33"/>
      <c r="AT244" s="16" t="s">
        <v>166</v>
      </c>
      <c r="AU244" s="16" t="s">
        <v>86</v>
      </c>
    </row>
    <row r="245" spans="1:65" s="2" customFormat="1" ht="21.75" customHeight="1">
      <c r="A245" s="33"/>
      <c r="B245" s="34"/>
      <c r="C245" s="207" t="s">
        <v>383</v>
      </c>
      <c r="D245" s="207" t="s">
        <v>157</v>
      </c>
      <c r="E245" s="208" t="s">
        <v>384</v>
      </c>
      <c r="F245" s="209" t="s">
        <v>385</v>
      </c>
      <c r="G245" s="210" t="s">
        <v>179</v>
      </c>
      <c r="H245" s="211">
        <v>2</v>
      </c>
      <c r="I245" s="212"/>
      <c r="J245" s="213">
        <f>ROUND(I245*H245,2)</f>
        <v>0</v>
      </c>
      <c r="K245" s="209" t="s">
        <v>161</v>
      </c>
      <c r="L245" s="38"/>
      <c r="M245" s="214" t="s">
        <v>1</v>
      </c>
      <c r="N245" s="215" t="s">
        <v>42</v>
      </c>
      <c r="O245" s="70"/>
      <c r="P245" s="216">
        <f>O245*H245</f>
        <v>0</v>
      </c>
      <c r="Q245" s="216">
        <v>0</v>
      </c>
      <c r="R245" s="216">
        <f>Q245*H245</f>
        <v>0</v>
      </c>
      <c r="S245" s="216">
        <v>0</v>
      </c>
      <c r="T245" s="217">
        <f>S245*H245</f>
        <v>0</v>
      </c>
      <c r="U245" s="33"/>
      <c r="V245" s="33"/>
      <c r="W245" s="33"/>
      <c r="X245" s="33"/>
      <c r="Y245" s="33"/>
      <c r="Z245" s="33"/>
      <c r="AA245" s="33"/>
      <c r="AB245" s="33"/>
      <c r="AC245" s="33"/>
      <c r="AD245" s="33"/>
      <c r="AE245" s="33"/>
      <c r="AR245" s="218" t="s">
        <v>162</v>
      </c>
      <c r="AT245" s="218" t="s">
        <v>157</v>
      </c>
      <c r="AU245" s="218" t="s">
        <v>86</v>
      </c>
      <c r="AY245" s="16" t="s">
        <v>154</v>
      </c>
      <c r="BE245" s="219">
        <f>IF(N245="základní",J245,0)</f>
        <v>0</v>
      </c>
      <c r="BF245" s="219">
        <f>IF(N245="snížená",J245,0)</f>
        <v>0</v>
      </c>
      <c r="BG245" s="219">
        <f>IF(N245="zákl. přenesená",J245,0)</f>
        <v>0</v>
      </c>
      <c r="BH245" s="219">
        <f>IF(N245="sníž. přenesená",J245,0)</f>
        <v>0</v>
      </c>
      <c r="BI245" s="219">
        <f>IF(N245="nulová",J245,0)</f>
        <v>0</v>
      </c>
      <c r="BJ245" s="16" t="s">
        <v>84</v>
      </c>
      <c r="BK245" s="219">
        <f>ROUND(I245*H245,2)</f>
        <v>0</v>
      </c>
      <c r="BL245" s="16" t="s">
        <v>162</v>
      </c>
      <c r="BM245" s="218" t="s">
        <v>386</v>
      </c>
    </row>
    <row r="246" spans="1:65" s="2" customFormat="1" ht="19.5">
      <c r="A246" s="33"/>
      <c r="B246" s="34"/>
      <c r="C246" s="35"/>
      <c r="D246" s="220" t="s">
        <v>164</v>
      </c>
      <c r="E246" s="35"/>
      <c r="F246" s="221" t="s">
        <v>387</v>
      </c>
      <c r="G246" s="35"/>
      <c r="H246" s="35"/>
      <c r="I246" s="121"/>
      <c r="J246" s="35"/>
      <c r="K246" s="35"/>
      <c r="L246" s="38"/>
      <c r="M246" s="222"/>
      <c r="N246" s="223"/>
      <c r="O246" s="70"/>
      <c r="P246" s="70"/>
      <c r="Q246" s="70"/>
      <c r="R246" s="70"/>
      <c r="S246" s="70"/>
      <c r="T246" s="71"/>
      <c r="U246" s="33"/>
      <c r="V246" s="33"/>
      <c r="W246" s="33"/>
      <c r="X246" s="33"/>
      <c r="Y246" s="33"/>
      <c r="Z246" s="33"/>
      <c r="AA246" s="33"/>
      <c r="AB246" s="33"/>
      <c r="AC246" s="33"/>
      <c r="AD246" s="33"/>
      <c r="AE246" s="33"/>
      <c r="AT246" s="16" t="s">
        <v>164</v>
      </c>
      <c r="AU246" s="16" t="s">
        <v>86</v>
      </c>
    </row>
    <row r="247" spans="1:65" s="2" customFormat="1" ht="19.5">
      <c r="A247" s="33"/>
      <c r="B247" s="34"/>
      <c r="C247" s="35"/>
      <c r="D247" s="220" t="s">
        <v>166</v>
      </c>
      <c r="E247" s="35"/>
      <c r="F247" s="224" t="s">
        <v>382</v>
      </c>
      <c r="G247" s="35"/>
      <c r="H247" s="35"/>
      <c r="I247" s="121"/>
      <c r="J247" s="35"/>
      <c r="K247" s="35"/>
      <c r="L247" s="38"/>
      <c r="M247" s="222"/>
      <c r="N247" s="223"/>
      <c r="O247" s="70"/>
      <c r="P247" s="70"/>
      <c r="Q247" s="70"/>
      <c r="R247" s="70"/>
      <c r="S247" s="70"/>
      <c r="T247" s="71"/>
      <c r="U247" s="33"/>
      <c r="V247" s="33"/>
      <c r="W247" s="33"/>
      <c r="X247" s="33"/>
      <c r="Y247" s="33"/>
      <c r="Z247" s="33"/>
      <c r="AA247" s="33"/>
      <c r="AB247" s="33"/>
      <c r="AC247" s="33"/>
      <c r="AD247" s="33"/>
      <c r="AE247" s="33"/>
      <c r="AT247" s="16" t="s">
        <v>166</v>
      </c>
      <c r="AU247" s="16" t="s">
        <v>86</v>
      </c>
    </row>
    <row r="248" spans="1:65" s="2" customFormat="1" ht="21.75" customHeight="1">
      <c r="A248" s="33"/>
      <c r="B248" s="34"/>
      <c r="C248" s="207" t="s">
        <v>388</v>
      </c>
      <c r="D248" s="207" t="s">
        <v>157</v>
      </c>
      <c r="E248" s="208" t="s">
        <v>389</v>
      </c>
      <c r="F248" s="209" t="s">
        <v>390</v>
      </c>
      <c r="G248" s="210" t="s">
        <v>179</v>
      </c>
      <c r="H248" s="211">
        <v>1</v>
      </c>
      <c r="I248" s="212"/>
      <c r="J248" s="213">
        <f>ROUND(I248*H248,2)</f>
        <v>0</v>
      </c>
      <c r="K248" s="209" t="s">
        <v>161</v>
      </c>
      <c r="L248" s="38"/>
      <c r="M248" s="214" t="s">
        <v>1</v>
      </c>
      <c r="N248" s="215" t="s">
        <v>42</v>
      </c>
      <c r="O248" s="70"/>
      <c r="P248" s="216">
        <f>O248*H248</f>
        <v>0</v>
      </c>
      <c r="Q248" s="216">
        <v>0</v>
      </c>
      <c r="R248" s="216">
        <f>Q248*H248</f>
        <v>0</v>
      </c>
      <c r="S248" s="216">
        <v>0</v>
      </c>
      <c r="T248" s="217">
        <f>S248*H248</f>
        <v>0</v>
      </c>
      <c r="U248" s="33"/>
      <c r="V248" s="33"/>
      <c r="W248" s="33"/>
      <c r="X248" s="33"/>
      <c r="Y248" s="33"/>
      <c r="Z248" s="33"/>
      <c r="AA248" s="33"/>
      <c r="AB248" s="33"/>
      <c r="AC248" s="33"/>
      <c r="AD248" s="33"/>
      <c r="AE248" s="33"/>
      <c r="AR248" s="218" t="s">
        <v>162</v>
      </c>
      <c r="AT248" s="218" t="s">
        <v>157</v>
      </c>
      <c r="AU248" s="218" t="s">
        <v>86</v>
      </c>
      <c r="AY248" s="16" t="s">
        <v>154</v>
      </c>
      <c r="BE248" s="219">
        <f>IF(N248="základní",J248,0)</f>
        <v>0</v>
      </c>
      <c r="BF248" s="219">
        <f>IF(N248="snížená",J248,0)</f>
        <v>0</v>
      </c>
      <c r="BG248" s="219">
        <f>IF(N248="zákl. přenesená",J248,0)</f>
        <v>0</v>
      </c>
      <c r="BH248" s="219">
        <f>IF(N248="sníž. přenesená",J248,0)</f>
        <v>0</v>
      </c>
      <c r="BI248" s="219">
        <f>IF(N248="nulová",J248,0)</f>
        <v>0</v>
      </c>
      <c r="BJ248" s="16" t="s">
        <v>84</v>
      </c>
      <c r="BK248" s="219">
        <f>ROUND(I248*H248,2)</f>
        <v>0</v>
      </c>
      <c r="BL248" s="16" t="s">
        <v>162</v>
      </c>
      <c r="BM248" s="218" t="s">
        <v>391</v>
      </c>
    </row>
    <row r="249" spans="1:65" s="2" customFormat="1" ht="19.5">
      <c r="A249" s="33"/>
      <c r="B249" s="34"/>
      <c r="C249" s="35"/>
      <c r="D249" s="220" t="s">
        <v>164</v>
      </c>
      <c r="E249" s="35"/>
      <c r="F249" s="221" t="s">
        <v>392</v>
      </c>
      <c r="G249" s="35"/>
      <c r="H249" s="35"/>
      <c r="I249" s="121"/>
      <c r="J249" s="35"/>
      <c r="K249" s="35"/>
      <c r="L249" s="38"/>
      <c r="M249" s="222"/>
      <c r="N249" s="223"/>
      <c r="O249" s="70"/>
      <c r="P249" s="70"/>
      <c r="Q249" s="70"/>
      <c r="R249" s="70"/>
      <c r="S249" s="70"/>
      <c r="T249" s="71"/>
      <c r="U249" s="33"/>
      <c r="V249" s="33"/>
      <c r="W249" s="33"/>
      <c r="X249" s="33"/>
      <c r="Y249" s="33"/>
      <c r="Z249" s="33"/>
      <c r="AA249" s="33"/>
      <c r="AB249" s="33"/>
      <c r="AC249" s="33"/>
      <c r="AD249" s="33"/>
      <c r="AE249" s="33"/>
      <c r="AT249" s="16" t="s">
        <v>164</v>
      </c>
      <c r="AU249" s="16" t="s">
        <v>86</v>
      </c>
    </row>
    <row r="250" spans="1:65" s="2" customFormat="1" ht="19.5">
      <c r="A250" s="33"/>
      <c r="B250" s="34"/>
      <c r="C250" s="35"/>
      <c r="D250" s="220" t="s">
        <v>166</v>
      </c>
      <c r="E250" s="35"/>
      <c r="F250" s="224" t="s">
        <v>393</v>
      </c>
      <c r="G250" s="35"/>
      <c r="H250" s="35"/>
      <c r="I250" s="121"/>
      <c r="J250" s="35"/>
      <c r="K250" s="35"/>
      <c r="L250" s="38"/>
      <c r="M250" s="222"/>
      <c r="N250" s="223"/>
      <c r="O250" s="70"/>
      <c r="P250" s="70"/>
      <c r="Q250" s="70"/>
      <c r="R250" s="70"/>
      <c r="S250" s="70"/>
      <c r="T250" s="71"/>
      <c r="U250" s="33"/>
      <c r="V250" s="33"/>
      <c r="W250" s="33"/>
      <c r="X250" s="33"/>
      <c r="Y250" s="33"/>
      <c r="Z250" s="33"/>
      <c r="AA250" s="33"/>
      <c r="AB250" s="33"/>
      <c r="AC250" s="33"/>
      <c r="AD250" s="33"/>
      <c r="AE250" s="33"/>
      <c r="AT250" s="16" t="s">
        <v>166</v>
      </c>
      <c r="AU250" s="16" t="s">
        <v>86</v>
      </c>
    </row>
    <row r="251" spans="1:65" s="2" customFormat="1" ht="21.75" customHeight="1">
      <c r="A251" s="33"/>
      <c r="B251" s="34"/>
      <c r="C251" s="207" t="s">
        <v>394</v>
      </c>
      <c r="D251" s="207" t="s">
        <v>157</v>
      </c>
      <c r="E251" s="208" t="s">
        <v>395</v>
      </c>
      <c r="F251" s="209" t="s">
        <v>396</v>
      </c>
      <c r="G251" s="210" t="s">
        <v>172</v>
      </c>
      <c r="H251" s="211">
        <v>870</v>
      </c>
      <c r="I251" s="212"/>
      <c r="J251" s="213">
        <f>ROUND(I251*H251,2)</f>
        <v>0</v>
      </c>
      <c r="K251" s="209" t="s">
        <v>161</v>
      </c>
      <c r="L251" s="38"/>
      <c r="M251" s="214" t="s">
        <v>1</v>
      </c>
      <c r="N251" s="215" t="s">
        <v>42</v>
      </c>
      <c r="O251" s="70"/>
      <c r="P251" s="216">
        <f>O251*H251</f>
        <v>0</v>
      </c>
      <c r="Q251" s="216">
        <v>0</v>
      </c>
      <c r="R251" s="216">
        <f>Q251*H251</f>
        <v>0</v>
      </c>
      <c r="S251" s="216">
        <v>0</v>
      </c>
      <c r="T251" s="217">
        <f>S251*H251</f>
        <v>0</v>
      </c>
      <c r="U251" s="33"/>
      <c r="V251" s="33"/>
      <c r="W251" s="33"/>
      <c r="X251" s="33"/>
      <c r="Y251" s="33"/>
      <c r="Z251" s="33"/>
      <c r="AA251" s="33"/>
      <c r="AB251" s="33"/>
      <c r="AC251" s="33"/>
      <c r="AD251" s="33"/>
      <c r="AE251" s="33"/>
      <c r="AR251" s="218" t="s">
        <v>162</v>
      </c>
      <c r="AT251" s="218" t="s">
        <v>157</v>
      </c>
      <c r="AU251" s="218" t="s">
        <v>86</v>
      </c>
      <c r="AY251" s="16" t="s">
        <v>154</v>
      </c>
      <c r="BE251" s="219">
        <f>IF(N251="základní",J251,0)</f>
        <v>0</v>
      </c>
      <c r="BF251" s="219">
        <f>IF(N251="snížená",J251,0)</f>
        <v>0</v>
      </c>
      <c r="BG251" s="219">
        <f>IF(N251="zákl. přenesená",J251,0)</f>
        <v>0</v>
      </c>
      <c r="BH251" s="219">
        <f>IF(N251="sníž. přenesená",J251,0)</f>
        <v>0</v>
      </c>
      <c r="BI251" s="219">
        <f>IF(N251="nulová",J251,0)</f>
        <v>0</v>
      </c>
      <c r="BJ251" s="16" t="s">
        <v>84</v>
      </c>
      <c r="BK251" s="219">
        <f>ROUND(I251*H251,2)</f>
        <v>0</v>
      </c>
      <c r="BL251" s="16" t="s">
        <v>162</v>
      </c>
      <c r="BM251" s="218" t="s">
        <v>397</v>
      </c>
    </row>
    <row r="252" spans="1:65" s="2" customFormat="1" ht="19.5">
      <c r="A252" s="33"/>
      <c r="B252" s="34"/>
      <c r="C252" s="35"/>
      <c r="D252" s="220" t="s">
        <v>164</v>
      </c>
      <c r="E252" s="35"/>
      <c r="F252" s="221" t="s">
        <v>398</v>
      </c>
      <c r="G252" s="35"/>
      <c r="H252" s="35"/>
      <c r="I252" s="121"/>
      <c r="J252" s="35"/>
      <c r="K252" s="35"/>
      <c r="L252" s="38"/>
      <c r="M252" s="222"/>
      <c r="N252" s="223"/>
      <c r="O252" s="70"/>
      <c r="P252" s="70"/>
      <c r="Q252" s="70"/>
      <c r="R252" s="70"/>
      <c r="S252" s="70"/>
      <c r="T252" s="71"/>
      <c r="U252" s="33"/>
      <c r="V252" s="33"/>
      <c r="W252" s="33"/>
      <c r="X252" s="33"/>
      <c r="Y252" s="33"/>
      <c r="Z252" s="33"/>
      <c r="AA252" s="33"/>
      <c r="AB252" s="33"/>
      <c r="AC252" s="33"/>
      <c r="AD252" s="33"/>
      <c r="AE252" s="33"/>
      <c r="AT252" s="16" t="s">
        <v>164</v>
      </c>
      <c r="AU252" s="16" t="s">
        <v>86</v>
      </c>
    </row>
    <row r="253" spans="1:65" s="2" customFormat="1" ht="21.75" customHeight="1">
      <c r="A253" s="33"/>
      <c r="B253" s="34"/>
      <c r="C253" s="207" t="s">
        <v>399</v>
      </c>
      <c r="D253" s="207" t="s">
        <v>157</v>
      </c>
      <c r="E253" s="208" t="s">
        <v>400</v>
      </c>
      <c r="F253" s="209" t="s">
        <v>401</v>
      </c>
      <c r="G253" s="210" t="s">
        <v>160</v>
      </c>
      <c r="H253" s="211">
        <v>241</v>
      </c>
      <c r="I253" s="212"/>
      <c r="J253" s="213">
        <f>ROUND(I253*H253,2)</f>
        <v>0</v>
      </c>
      <c r="K253" s="209" t="s">
        <v>161</v>
      </c>
      <c r="L253" s="38"/>
      <c r="M253" s="214" t="s">
        <v>1</v>
      </c>
      <c r="N253" s="215" t="s">
        <v>42</v>
      </c>
      <c r="O253" s="70"/>
      <c r="P253" s="216">
        <f>O253*H253</f>
        <v>0</v>
      </c>
      <c r="Q253" s="216">
        <v>0</v>
      </c>
      <c r="R253" s="216">
        <f>Q253*H253</f>
        <v>0</v>
      </c>
      <c r="S253" s="216">
        <v>0</v>
      </c>
      <c r="T253" s="217">
        <f>S253*H253</f>
        <v>0</v>
      </c>
      <c r="U253" s="33"/>
      <c r="V253" s="33"/>
      <c r="W253" s="33"/>
      <c r="X253" s="33"/>
      <c r="Y253" s="33"/>
      <c r="Z253" s="33"/>
      <c r="AA253" s="33"/>
      <c r="AB253" s="33"/>
      <c r="AC253" s="33"/>
      <c r="AD253" s="33"/>
      <c r="AE253" s="33"/>
      <c r="AR253" s="218" t="s">
        <v>162</v>
      </c>
      <c r="AT253" s="218" t="s">
        <v>157</v>
      </c>
      <c r="AU253" s="218" t="s">
        <v>86</v>
      </c>
      <c r="AY253" s="16" t="s">
        <v>154</v>
      </c>
      <c r="BE253" s="219">
        <f>IF(N253="základní",J253,0)</f>
        <v>0</v>
      </c>
      <c r="BF253" s="219">
        <f>IF(N253="snížená",J253,0)</f>
        <v>0</v>
      </c>
      <c r="BG253" s="219">
        <f>IF(N253="zákl. přenesená",J253,0)</f>
        <v>0</v>
      </c>
      <c r="BH253" s="219">
        <f>IF(N253="sníž. přenesená",J253,0)</f>
        <v>0</v>
      </c>
      <c r="BI253" s="219">
        <f>IF(N253="nulová",J253,0)</f>
        <v>0</v>
      </c>
      <c r="BJ253" s="16" t="s">
        <v>84</v>
      </c>
      <c r="BK253" s="219">
        <f>ROUND(I253*H253,2)</f>
        <v>0</v>
      </c>
      <c r="BL253" s="16" t="s">
        <v>162</v>
      </c>
      <c r="BM253" s="218" t="s">
        <v>402</v>
      </c>
    </row>
    <row r="254" spans="1:65" s="2" customFormat="1" ht="19.5">
      <c r="A254" s="33"/>
      <c r="B254" s="34"/>
      <c r="C254" s="35"/>
      <c r="D254" s="220" t="s">
        <v>164</v>
      </c>
      <c r="E254" s="35"/>
      <c r="F254" s="221" t="s">
        <v>403</v>
      </c>
      <c r="G254" s="35"/>
      <c r="H254" s="35"/>
      <c r="I254" s="121"/>
      <c r="J254" s="35"/>
      <c r="K254" s="35"/>
      <c r="L254" s="38"/>
      <c r="M254" s="222"/>
      <c r="N254" s="223"/>
      <c r="O254" s="70"/>
      <c r="P254" s="70"/>
      <c r="Q254" s="70"/>
      <c r="R254" s="70"/>
      <c r="S254" s="70"/>
      <c r="T254" s="71"/>
      <c r="U254" s="33"/>
      <c r="V254" s="33"/>
      <c r="W254" s="33"/>
      <c r="X254" s="33"/>
      <c r="Y254" s="33"/>
      <c r="Z254" s="33"/>
      <c r="AA254" s="33"/>
      <c r="AB254" s="33"/>
      <c r="AC254" s="33"/>
      <c r="AD254" s="33"/>
      <c r="AE254" s="33"/>
      <c r="AT254" s="16" t="s">
        <v>164</v>
      </c>
      <c r="AU254" s="16" t="s">
        <v>86</v>
      </c>
    </row>
    <row r="255" spans="1:65" s="2" customFormat="1" ht="19.5">
      <c r="A255" s="33"/>
      <c r="B255" s="34"/>
      <c r="C255" s="35"/>
      <c r="D255" s="220" t="s">
        <v>166</v>
      </c>
      <c r="E255" s="35"/>
      <c r="F255" s="224" t="s">
        <v>167</v>
      </c>
      <c r="G255" s="35"/>
      <c r="H255" s="35"/>
      <c r="I255" s="121"/>
      <c r="J255" s="35"/>
      <c r="K255" s="35"/>
      <c r="L255" s="38"/>
      <c r="M255" s="222"/>
      <c r="N255" s="223"/>
      <c r="O255" s="70"/>
      <c r="P255" s="70"/>
      <c r="Q255" s="70"/>
      <c r="R255" s="70"/>
      <c r="S255" s="70"/>
      <c r="T255" s="71"/>
      <c r="U255" s="33"/>
      <c r="V255" s="33"/>
      <c r="W255" s="33"/>
      <c r="X255" s="33"/>
      <c r="Y255" s="33"/>
      <c r="Z255" s="33"/>
      <c r="AA255" s="33"/>
      <c r="AB255" s="33"/>
      <c r="AC255" s="33"/>
      <c r="AD255" s="33"/>
      <c r="AE255" s="33"/>
      <c r="AT255" s="16" t="s">
        <v>166</v>
      </c>
      <c r="AU255" s="16" t="s">
        <v>86</v>
      </c>
    </row>
    <row r="256" spans="1:65" s="13" customFormat="1" ht="11.25">
      <c r="B256" s="225"/>
      <c r="C256" s="226"/>
      <c r="D256" s="220" t="s">
        <v>168</v>
      </c>
      <c r="E256" s="227" t="s">
        <v>1</v>
      </c>
      <c r="F256" s="228" t="s">
        <v>404</v>
      </c>
      <c r="G256" s="226"/>
      <c r="H256" s="229">
        <v>241</v>
      </c>
      <c r="I256" s="230"/>
      <c r="J256" s="226"/>
      <c r="K256" s="226"/>
      <c r="L256" s="231"/>
      <c r="M256" s="232"/>
      <c r="N256" s="233"/>
      <c r="O256" s="233"/>
      <c r="P256" s="233"/>
      <c r="Q256" s="233"/>
      <c r="R256" s="233"/>
      <c r="S256" s="233"/>
      <c r="T256" s="234"/>
      <c r="AT256" s="235" t="s">
        <v>168</v>
      </c>
      <c r="AU256" s="235" t="s">
        <v>86</v>
      </c>
      <c r="AV256" s="13" t="s">
        <v>86</v>
      </c>
      <c r="AW256" s="13" t="s">
        <v>34</v>
      </c>
      <c r="AX256" s="13" t="s">
        <v>84</v>
      </c>
      <c r="AY256" s="235" t="s">
        <v>154</v>
      </c>
    </row>
    <row r="257" spans="1:65" s="2" customFormat="1" ht="21.75" customHeight="1">
      <c r="A257" s="33"/>
      <c r="B257" s="34"/>
      <c r="C257" s="207" t="s">
        <v>405</v>
      </c>
      <c r="D257" s="207" t="s">
        <v>157</v>
      </c>
      <c r="E257" s="208" t="s">
        <v>406</v>
      </c>
      <c r="F257" s="209" t="s">
        <v>407</v>
      </c>
      <c r="G257" s="210" t="s">
        <v>256</v>
      </c>
      <c r="H257" s="211">
        <v>0.36799999999999999</v>
      </c>
      <c r="I257" s="212"/>
      <c r="J257" s="213">
        <f>ROUND(I257*H257,2)</f>
        <v>0</v>
      </c>
      <c r="K257" s="209" t="s">
        <v>161</v>
      </c>
      <c r="L257" s="38"/>
      <c r="M257" s="214" t="s">
        <v>1</v>
      </c>
      <c r="N257" s="215" t="s">
        <v>42</v>
      </c>
      <c r="O257" s="70"/>
      <c r="P257" s="216">
        <f>O257*H257</f>
        <v>0</v>
      </c>
      <c r="Q257" s="216">
        <v>0</v>
      </c>
      <c r="R257" s="216">
        <f>Q257*H257</f>
        <v>0</v>
      </c>
      <c r="S257" s="216">
        <v>0</v>
      </c>
      <c r="T257" s="217">
        <f>S257*H257</f>
        <v>0</v>
      </c>
      <c r="U257" s="33"/>
      <c r="V257" s="33"/>
      <c r="W257" s="33"/>
      <c r="X257" s="33"/>
      <c r="Y257" s="33"/>
      <c r="Z257" s="33"/>
      <c r="AA257" s="33"/>
      <c r="AB257" s="33"/>
      <c r="AC257" s="33"/>
      <c r="AD257" s="33"/>
      <c r="AE257" s="33"/>
      <c r="AR257" s="218" t="s">
        <v>162</v>
      </c>
      <c r="AT257" s="218" t="s">
        <v>157</v>
      </c>
      <c r="AU257" s="218" t="s">
        <v>86</v>
      </c>
      <c r="AY257" s="16" t="s">
        <v>154</v>
      </c>
      <c r="BE257" s="219">
        <f>IF(N257="základní",J257,0)</f>
        <v>0</v>
      </c>
      <c r="BF257" s="219">
        <f>IF(N257="snížená",J257,0)</f>
        <v>0</v>
      </c>
      <c r="BG257" s="219">
        <f>IF(N257="zákl. přenesená",J257,0)</f>
        <v>0</v>
      </c>
      <c r="BH257" s="219">
        <f>IF(N257="sníž. přenesená",J257,0)</f>
        <v>0</v>
      </c>
      <c r="BI257" s="219">
        <f>IF(N257="nulová",J257,0)</f>
        <v>0</v>
      </c>
      <c r="BJ257" s="16" t="s">
        <v>84</v>
      </c>
      <c r="BK257" s="219">
        <f>ROUND(I257*H257,2)</f>
        <v>0</v>
      </c>
      <c r="BL257" s="16" t="s">
        <v>162</v>
      </c>
      <c r="BM257" s="218" t="s">
        <v>408</v>
      </c>
    </row>
    <row r="258" spans="1:65" s="2" customFormat="1" ht="29.25">
      <c r="A258" s="33"/>
      <c r="B258" s="34"/>
      <c r="C258" s="35"/>
      <c r="D258" s="220" t="s">
        <v>164</v>
      </c>
      <c r="E258" s="35"/>
      <c r="F258" s="221" t="s">
        <v>409</v>
      </c>
      <c r="G258" s="35"/>
      <c r="H258" s="35"/>
      <c r="I258" s="121"/>
      <c r="J258" s="35"/>
      <c r="K258" s="35"/>
      <c r="L258" s="38"/>
      <c r="M258" s="222"/>
      <c r="N258" s="223"/>
      <c r="O258" s="70"/>
      <c r="P258" s="70"/>
      <c r="Q258" s="70"/>
      <c r="R258" s="70"/>
      <c r="S258" s="70"/>
      <c r="T258" s="71"/>
      <c r="U258" s="33"/>
      <c r="V258" s="33"/>
      <c r="W258" s="33"/>
      <c r="X258" s="33"/>
      <c r="Y258" s="33"/>
      <c r="Z258" s="33"/>
      <c r="AA258" s="33"/>
      <c r="AB258" s="33"/>
      <c r="AC258" s="33"/>
      <c r="AD258" s="33"/>
      <c r="AE258" s="33"/>
      <c r="AT258" s="16" t="s">
        <v>164</v>
      </c>
      <c r="AU258" s="16" t="s">
        <v>86</v>
      </c>
    </row>
    <row r="259" spans="1:65" s="2" customFormat="1" ht="21.75" customHeight="1">
      <c r="A259" s="33"/>
      <c r="B259" s="34"/>
      <c r="C259" s="207" t="s">
        <v>410</v>
      </c>
      <c r="D259" s="207" t="s">
        <v>157</v>
      </c>
      <c r="E259" s="208" t="s">
        <v>411</v>
      </c>
      <c r="F259" s="209" t="s">
        <v>412</v>
      </c>
      <c r="G259" s="210" t="s">
        <v>256</v>
      </c>
      <c r="H259" s="211">
        <v>0.59199999999999997</v>
      </c>
      <c r="I259" s="212"/>
      <c r="J259" s="213">
        <f>ROUND(I259*H259,2)</f>
        <v>0</v>
      </c>
      <c r="K259" s="209" t="s">
        <v>161</v>
      </c>
      <c r="L259" s="38"/>
      <c r="M259" s="214" t="s">
        <v>1</v>
      </c>
      <c r="N259" s="215" t="s">
        <v>42</v>
      </c>
      <c r="O259" s="70"/>
      <c r="P259" s="216">
        <f>O259*H259</f>
        <v>0</v>
      </c>
      <c r="Q259" s="216">
        <v>0</v>
      </c>
      <c r="R259" s="216">
        <f>Q259*H259</f>
        <v>0</v>
      </c>
      <c r="S259" s="216">
        <v>0</v>
      </c>
      <c r="T259" s="217">
        <f>S259*H259</f>
        <v>0</v>
      </c>
      <c r="U259" s="33"/>
      <c r="V259" s="33"/>
      <c r="W259" s="33"/>
      <c r="X259" s="33"/>
      <c r="Y259" s="33"/>
      <c r="Z259" s="33"/>
      <c r="AA259" s="33"/>
      <c r="AB259" s="33"/>
      <c r="AC259" s="33"/>
      <c r="AD259" s="33"/>
      <c r="AE259" s="33"/>
      <c r="AR259" s="218" t="s">
        <v>162</v>
      </c>
      <c r="AT259" s="218" t="s">
        <v>157</v>
      </c>
      <c r="AU259" s="218" t="s">
        <v>86</v>
      </c>
      <c r="AY259" s="16" t="s">
        <v>154</v>
      </c>
      <c r="BE259" s="219">
        <f>IF(N259="základní",J259,0)</f>
        <v>0</v>
      </c>
      <c r="BF259" s="219">
        <f>IF(N259="snížená",J259,0)</f>
        <v>0</v>
      </c>
      <c r="BG259" s="219">
        <f>IF(N259="zákl. přenesená",J259,0)</f>
        <v>0</v>
      </c>
      <c r="BH259" s="219">
        <f>IF(N259="sníž. přenesená",J259,0)</f>
        <v>0</v>
      </c>
      <c r="BI259" s="219">
        <f>IF(N259="nulová",J259,0)</f>
        <v>0</v>
      </c>
      <c r="BJ259" s="16" t="s">
        <v>84</v>
      </c>
      <c r="BK259" s="219">
        <f>ROUND(I259*H259,2)</f>
        <v>0</v>
      </c>
      <c r="BL259" s="16" t="s">
        <v>162</v>
      </c>
      <c r="BM259" s="218" t="s">
        <v>413</v>
      </c>
    </row>
    <row r="260" spans="1:65" s="2" customFormat="1" ht="29.25">
      <c r="A260" s="33"/>
      <c r="B260" s="34"/>
      <c r="C260" s="35"/>
      <c r="D260" s="220" t="s">
        <v>164</v>
      </c>
      <c r="E260" s="35"/>
      <c r="F260" s="221" t="s">
        <v>414</v>
      </c>
      <c r="G260" s="35"/>
      <c r="H260" s="35"/>
      <c r="I260" s="121"/>
      <c r="J260" s="35"/>
      <c r="K260" s="35"/>
      <c r="L260" s="38"/>
      <c r="M260" s="222"/>
      <c r="N260" s="223"/>
      <c r="O260" s="70"/>
      <c r="P260" s="70"/>
      <c r="Q260" s="70"/>
      <c r="R260" s="70"/>
      <c r="S260" s="70"/>
      <c r="T260" s="71"/>
      <c r="U260" s="33"/>
      <c r="V260" s="33"/>
      <c r="W260" s="33"/>
      <c r="X260" s="33"/>
      <c r="Y260" s="33"/>
      <c r="Z260" s="33"/>
      <c r="AA260" s="33"/>
      <c r="AB260" s="33"/>
      <c r="AC260" s="33"/>
      <c r="AD260" s="33"/>
      <c r="AE260" s="33"/>
      <c r="AT260" s="16" t="s">
        <v>164</v>
      </c>
      <c r="AU260" s="16" t="s">
        <v>86</v>
      </c>
    </row>
    <row r="261" spans="1:65" s="2" customFormat="1" ht="21.75" customHeight="1">
      <c r="A261" s="33"/>
      <c r="B261" s="34"/>
      <c r="C261" s="207" t="s">
        <v>415</v>
      </c>
      <c r="D261" s="207" t="s">
        <v>157</v>
      </c>
      <c r="E261" s="208" t="s">
        <v>416</v>
      </c>
      <c r="F261" s="209" t="s">
        <v>417</v>
      </c>
      <c r="G261" s="210" t="s">
        <v>351</v>
      </c>
      <c r="H261" s="211">
        <v>14</v>
      </c>
      <c r="I261" s="212"/>
      <c r="J261" s="213">
        <f>ROUND(I261*H261,2)</f>
        <v>0</v>
      </c>
      <c r="K261" s="209" t="s">
        <v>161</v>
      </c>
      <c r="L261" s="38"/>
      <c r="M261" s="214" t="s">
        <v>1</v>
      </c>
      <c r="N261" s="215" t="s">
        <v>42</v>
      </c>
      <c r="O261" s="70"/>
      <c r="P261" s="216">
        <f>O261*H261</f>
        <v>0</v>
      </c>
      <c r="Q261" s="216">
        <v>0</v>
      </c>
      <c r="R261" s="216">
        <f>Q261*H261</f>
        <v>0</v>
      </c>
      <c r="S261" s="216">
        <v>0</v>
      </c>
      <c r="T261" s="217">
        <f>S261*H261</f>
        <v>0</v>
      </c>
      <c r="U261" s="33"/>
      <c r="V261" s="33"/>
      <c r="W261" s="33"/>
      <c r="X261" s="33"/>
      <c r="Y261" s="33"/>
      <c r="Z261" s="33"/>
      <c r="AA261" s="33"/>
      <c r="AB261" s="33"/>
      <c r="AC261" s="33"/>
      <c r="AD261" s="33"/>
      <c r="AE261" s="33"/>
      <c r="AR261" s="218" t="s">
        <v>162</v>
      </c>
      <c r="AT261" s="218" t="s">
        <v>157</v>
      </c>
      <c r="AU261" s="218" t="s">
        <v>86</v>
      </c>
      <c r="AY261" s="16" t="s">
        <v>154</v>
      </c>
      <c r="BE261" s="219">
        <f>IF(N261="základní",J261,0)</f>
        <v>0</v>
      </c>
      <c r="BF261" s="219">
        <f>IF(N261="snížená",J261,0)</f>
        <v>0</v>
      </c>
      <c r="BG261" s="219">
        <f>IF(N261="zákl. přenesená",J261,0)</f>
        <v>0</v>
      </c>
      <c r="BH261" s="219">
        <f>IF(N261="sníž. přenesená",J261,0)</f>
        <v>0</v>
      </c>
      <c r="BI261" s="219">
        <f>IF(N261="nulová",J261,0)</f>
        <v>0</v>
      </c>
      <c r="BJ261" s="16" t="s">
        <v>84</v>
      </c>
      <c r="BK261" s="219">
        <f>ROUND(I261*H261,2)</f>
        <v>0</v>
      </c>
      <c r="BL261" s="16" t="s">
        <v>162</v>
      </c>
      <c r="BM261" s="218" t="s">
        <v>418</v>
      </c>
    </row>
    <row r="262" spans="1:65" s="2" customFormat="1" ht="29.25">
      <c r="A262" s="33"/>
      <c r="B262" s="34"/>
      <c r="C262" s="35"/>
      <c r="D262" s="220" t="s">
        <v>164</v>
      </c>
      <c r="E262" s="35"/>
      <c r="F262" s="221" t="s">
        <v>419</v>
      </c>
      <c r="G262" s="35"/>
      <c r="H262" s="35"/>
      <c r="I262" s="121"/>
      <c r="J262" s="35"/>
      <c r="K262" s="35"/>
      <c r="L262" s="38"/>
      <c r="M262" s="222"/>
      <c r="N262" s="223"/>
      <c r="O262" s="70"/>
      <c r="P262" s="70"/>
      <c r="Q262" s="70"/>
      <c r="R262" s="70"/>
      <c r="S262" s="70"/>
      <c r="T262" s="71"/>
      <c r="U262" s="33"/>
      <c r="V262" s="33"/>
      <c r="W262" s="33"/>
      <c r="X262" s="33"/>
      <c r="Y262" s="33"/>
      <c r="Z262" s="33"/>
      <c r="AA262" s="33"/>
      <c r="AB262" s="33"/>
      <c r="AC262" s="33"/>
      <c r="AD262" s="33"/>
      <c r="AE262" s="33"/>
      <c r="AT262" s="16" t="s">
        <v>164</v>
      </c>
      <c r="AU262" s="16" t="s">
        <v>86</v>
      </c>
    </row>
    <row r="263" spans="1:65" s="2" customFormat="1" ht="19.5">
      <c r="A263" s="33"/>
      <c r="B263" s="34"/>
      <c r="C263" s="35"/>
      <c r="D263" s="220" t="s">
        <v>166</v>
      </c>
      <c r="E263" s="35"/>
      <c r="F263" s="224" t="s">
        <v>420</v>
      </c>
      <c r="G263" s="35"/>
      <c r="H263" s="35"/>
      <c r="I263" s="121"/>
      <c r="J263" s="35"/>
      <c r="K263" s="35"/>
      <c r="L263" s="38"/>
      <c r="M263" s="222"/>
      <c r="N263" s="223"/>
      <c r="O263" s="70"/>
      <c r="P263" s="70"/>
      <c r="Q263" s="70"/>
      <c r="R263" s="70"/>
      <c r="S263" s="70"/>
      <c r="T263" s="71"/>
      <c r="U263" s="33"/>
      <c r="V263" s="33"/>
      <c r="W263" s="33"/>
      <c r="X263" s="33"/>
      <c r="Y263" s="33"/>
      <c r="Z263" s="33"/>
      <c r="AA263" s="33"/>
      <c r="AB263" s="33"/>
      <c r="AC263" s="33"/>
      <c r="AD263" s="33"/>
      <c r="AE263" s="33"/>
      <c r="AT263" s="16" t="s">
        <v>166</v>
      </c>
      <c r="AU263" s="16" t="s">
        <v>86</v>
      </c>
    </row>
    <row r="264" spans="1:65" s="2" customFormat="1" ht="21.75" customHeight="1">
      <c r="A264" s="33"/>
      <c r="B264" s="34"/>
      <c r="C264" s="207" t="s">
        <v>421</v>
      </c>
      <c r="D264" s="207" t="s">
        <v>157</v>
      </c>
      <c r="E264" s="208" t="s">
        <v>422</v>
      </c>
      <c r="F264" s="209" t="s">
        <v>423</v>
      </c>
      <c r="G264" s="210" t="s">
        <v>160</v>
      </c>
      <c r="H264" s="211">
        <v>160</v>
      </c>
      <c r="I264" s="212"/>
      <c r="J264" s="213">
        <f>ROUND(I264*H264,2)</f>
        <v>0</v>
      </c>
      <c r="K264" s="209" t="s">
        <v>161</v>
      </c>
      <c r="L264" s="38"/>
      <c r="M264" s="214" t="s">
        <v>1</v>
      </c>
      <c r="N264" s="215" t="s">
        <v>42</v>
      </c>
      <c r="O264" s="70"/>
      <c r="P264" s="216">
        <f>O264*H264</f>
        <v>0</v>
      </c>
      <c r="Q264" s="216">
        <v>0</v>
      </c>
      <c r="R264" s="216">
        <f>Q264*H264</f>
        <v>0</v>
      </c>
      <c r="S264" s="216">
        <v>0</v>
      </c>
      <c r="T264" s="217">
        <f>S264*H264</f>
        <v>0</v>
      </c>
      <c r="U264" s="33"/>
      <c r="V264" s="33"/>
      <c r="W264" s="33"/>
      <c r="X264" s="33"/>
      <c r="Y264" s="33"/>
      <c r="Z264" s="33"/>
      <c r="AA264" s="33"/>
      <c r="AB264" s="33"/>
      <c r="AC264" s="33"/>
      <c r="AD264" s="33"/>
      <c r="AE264" s="33"/>
      <c r="AR264" s="218" t="s">
        <v>162</v>
      </c>
      <c r="AT264" s="218" t="s">
        <v>157</v>
      </c>
      <c r="AU264" s="218" t="s">
        <v>86</v>
      </c>
      <c r="AY264" s="16" t="s">
        <v>154</v>
      </c>
      <c r="BE264" s="219">
        <f>IF(N264="základní",J264,0)</f>
        <v>0</v>
      </c>
      <c r="BF264" s="219">
        <f>IF(N264="snížená",J264,0)</f>
        <v>0</v>
      </c>
      <c r="BG264" s="219">
        <f>IF(N264="zákl. přenesená",J264,0)</f>
        <v>0</v>
      </c>
      <c r="BH264" s="219">
        <f>IF(N264="sníž. přenesená",J264,0)</f>
        <v>0</v>
      </c>
      <c r="BI264" s="219">
        <f>IF(N264="nulová",J264,0)</f>
        <v>0</v>
      </c>
      <c r="BJ264" s="16" t="s">
        <v>84</v>
      </c>
      <c r="BK264" s="219">
        <f>ROUND(I264*H264,2)</f>
        <v>0</v>
      </c>
      <c r="BL264" s="16" t="s">
        <v>162</v>
      </c>
      <c r="BM264" s="218" t="s">
        <v>424</v>
      </c>
    </row>
    <row r="265" spans="1:65" s="2" customFormat="1" ht="29.25">
      <c r="A265" s="33"/>
      <c r="B265" s="34"/>
      <c r="C265" s="35"/>
      <c r="D265" s="220" t="s">
        <v>164</v>
      </c>
      <c r="E265" s="35"/>
      <c r="F265" s="221" t="s">
        <v>425</v>
      </c>
      <c r="G265" s="35"/>
      <c r="H265" s="35"/>
      <c r="I265" s="121"/>
      <c r="J265" s="35"/>
      <c r="K265" s="35"/>
      <c r="L265" s="38"/>
      <c r="M265" s="222"/>
      <c r="N265" s="223"/>
      <c r="O265" s="70"/>
      <c r="P265" s="70"/>
      <c r="Q265" s="70"/>
      <c r="R265" s="70"/>
      <c r="S265" s="70"/>
      <c r="T265" s="71"/>
      <c r="U265" s="33"/>
      <c r="V265" s="33"/>
      <c r="W265" s="33"/>
      <c r="X265" s="33"/>
      <c r="Y265" s="33"/>
      <c r="Z265" s="33"/>
      <c r="AA265" s="33"/>
      <c r="AB265" s="33"/>
      <c r="AC265" s="33"/>
      <c r="AD265" s="33"/>
      <c r="AE265" s="33"/>
      <c r="AT265" s="16" t="s">
        <v>164</v>
      </c>
      <c r="AU265" s="16" t="s">
        <v>86</v>
      </c>
    </row>
    <row r="266" spans="1:65" s="2" customFormat="1" ht="19.5">
      <c r="A266" s="33"/>
      <c r="B266" s="34"/>
      <c r="C266" s="35"/>
      <c r="D266" s="220" t="s">
        <v>166</v>
      </c>
      <c r="E266" s="35"/>
      <c r="F266" s="224" t="s">
        <v>336</v>
      </c>
      <c r="G266" s="35"/>
      <c r="H266" s="35"/>
      <c r="I266" s="121"/>
      <c r="J266" s="35"/>
      <c r="K266" s="35"/>
      <c r="L266" s="38"/>
      <c r="M266" s="222"/>
      <c r="N266" s="223"/>
      <c r="O266" s="70"/>
      <c r="P266" s="70"/>
      <c r="Q266" s="70"/>
      <c r="R266" s="70"/>
      <c r="S266" s="70"/>
      <c r="T266" s="71"/>
      <c r="U266" s="33"/>
      <c r="V266" s="33"/>
      <c r="W266" s="33"/>
      <c r="X266" s="33"/>
      <c r="Y266" s="33"/>
      <c r="Z266" s="33"/>
      <c r="AA266" s="33"/>
      <c r="AB266" s="33"/>
      <c r="AC266" s="33"/>
      <c r="AD266" s="33"/>
      <c r="AE266" s="33"/>
      <c r="AT266" s="16" t="s">
        <v>166</v>
      </c>
      <c r="AU266" s="16" t="s">
        <v>86</v>
      </c>
    </row>
    <row r="267" spans="1:65" s="2" customFormat="1" ht="21.75" customHeight="1">
      <c r="A267" s="33"/>
      <c r="B267" s="34"/>
      <c r="C267" s="207" t="s">
        <v>426</v>
      </c>
      <c r="D267" s="207" t="s">
        <v>157</v>
      </c>
      <c r="E267" s="208" t="s">
        <v>427</v>
      </c>
      <c r="F267" s="209" t="s">
        <v>428</v>
      </c>
      <c r="G267" s="210" t="s">
        <v>429</v>
      </c>
      <c r="H267" s="211">
        <v>480</v>
      </c>
      <c r="I267" s="212"/>
      <c r="J267" s="213">
        <f>ROUND(I267*H267,2)</f>
        <v>0</v>
      </c>
      <c r="K267" s="209" t="s">
        <v>161</v>
      </c>
      <c r="L267" s="38"/>
      <c r="M267" s="214" t="s">
        <v>1</v>
      </c>
      <c r="N267" s="215" t="s">
        <v>42</v>
      </c>
      <c r="O267" s="70"/>
      <c r="P267" s="216">
        <f>O267*H267</f>
        <v>0</v>
      </c>
      <c r="Q267" s="216">
        <v>0</v>
      </c>
      <c r="R267" s="216">
        <f>Q267*H267</f>
        <v>0</v>
      </c>
      <c r="S267" s="216">
        <v>0</v>
      </c>
      <c r="T267" s="217">
        <f>S267*H267</f>
        <v>0</v>
      </c>
      <c r="U267" s="33"/>
      <c r="V267" s="33"/>
      <c r="W267" s="33"/>
      <c r="X267" s="33"/>
      <c r="Y267" s="33"/>
      <c r="Z267" s="33"/>
      <c r="AA267" s="33"/>
      <c r="AB267" s="33"/>
      <c r="AC267" s="33"/>
      <c r="AD267" s="33"/>
      <c r="AE267" s="33"/>
      <c r="AR267" s="218" t="s">
        <v>162</v>
      </c>
      <c r="AT267" s="218" t="s">
        <v>157</v>
      </c>
      <c r="AU267" s="218" t="s">
        <v>86</v>
      </c>
      <c r="AY267" s="16" t="s">
        <v>154</v>
      </c>
      <c r="BE267" s="219">
        <f>IF(N267="základní",J267,0)</f>
        <v>0</v>
      </c>
      <c r="BF267" s="219">
        <f>IF(N267="snížená",J267,0)</f>
        <v>0</v>
      </c>
      <c r="BG267" s="219">
        <f>IF(N267="zákl. přenesená",J267,0)</f>
        <v>0</v>
      </c>
      <c r="BH267" s="219">
        <f>IF(N267="sníž. přenesená",J267,0)</f>
        <v>0</v>
      </c>
      <c r="BI267" s="219">
        <f>IF(N267="nulová",J267,0)</f>
        <v>0</v>
      </c>
      <c r="BJ267" s="16" t="s">
        <v>84</v>
      </c>
      <c r="BK267" s="219">
        <f>ROUND(I267*H267,2)</f>
        <v>0</v>
      </c>
      <c r="BL267" s="16" t="s">
        <v>162</v>
      </c>
      <c r="BM267" s="218" t="s">
        <v>430</v>
      </c>
    </row>
    <row r="268" spans="1:65" s="2" customFormat="1" ht="29.25">
      <c r="A268" s="33"/>
      <c r="B268" s="34"/>
      <c r="C268" s="35"/>
      <c r="D268" s="220" t="s">
        <v>164</v>
      </c>
      <c r="E268" s="35"/>
      <c r="F268" s="221" t="s">
        <v>431</v>
      </c>
      <c r="G268" s="35"/>
      <c r="H268" s="35"/>
      <c r="I268" s="121"/>
      <c r="J268" s="35"/>
      <c r="K268" s="35"/>
      <c r="L268" s="38"/>
      <c r="M268" s="222"/>
      <c r="N268" s="223"/>
      <c r="O268" s="70"/>
      <c r="P268" s="70"/>
      <c r="Q268" s="70"/>
      <c r="R268" s="70"/>
      <c r="S268" s="70"/>
      <c r="T268" s="71"/>
      <c r="U268" s="33"/>
      <c r="V268" s="33"/>
      <c r="W268" s="33"/>
      <c r="X268" s="33"/>
      <c r="Y268" s="33"/>
      <c r="Z268" s="33"/>
      <c r="AA268" s="33"/>
      <c r="AB268" s="33"/>
      <c r="AC268" s="33"/>
      <c r="AD268" s="33"/>
      <c r="AE268" s="33"/>
      <c r="AT268" s="16" t="s">
        <v>164</v>
      </c>
      <c r="AU268" s="16" t="s">
        <v>86</v>
      </c>
    </row>
    <row r="269" spans="1:65" s="2" customFormat="1" ht="21.75" customHeight="1">
      <c r="A269" s="33"/>
      <c r="B269" s="34"/>
      <c r="C269" s="207" t="s">
        <v>432</v>
      </c>
      <c r="D269" s="207" t="s">
        <v>157</v>
      </c>
      <c r="E269" s="208" t="s">
        <v>177</v>
      </c>
      <c r="F269" s="209" t="s">
        <v>178</v>
      </c>
      <c r="G269" s="210" t="s">
        <v>179</v>
      </c>
      <c r="H269" s="211">
        <v>40</v>
      </c>
      <c r="I269" s="212"/>
      <c r="J269" s="213">
        <f>ROUND(I269*H269,2)</f>
        <v>0</v>
      </c>
      <c r="K269" s="209" t="s">
        <v>161</v>
      </c>
      <c r="L269" s="38"/>
      <c r="M269" s="214" t="s">
        <v>1</v>
      </c>
      <c r="N269" s="215" t="s">
        <v>42</v>
      </c>
      <c r="O269" s="70"/>
      <c r="P269" s="216">
        <f>O269*H269</f>
        <v>0</v>
      </c>
      <c r="Q269" s="216">
        <v>0</v>
      </c>
      <c r="R269" s="216">
        <f>Q269*H269</f>
        <v>0</v>
      </c>
      <c r="S269" s="216">
        <v>0</v>
      </c>
      <c r="T269" s="217">
        <f>S269*H269</f>
        <v>0</v>
      </c>
      <c r="U269" s="33"/>
      <c r="V269" s="33"/>
      <c r="W269" s="33"/>
      <c r="X269" s="33"/>
      <c r="Y269" s="33"/>
      <c r="Z269" s="33"/>
      <c r="AA269" s="33"/>
      <c r="AB269" s="33"/>
      <c r="AC269" s="33"/>
      <c r="AD269" s="33"/>
      <c r="AE269" s="33"/>
      <c r="AR269" s="218" t="s">
        <v>162</v>
      </c>
      <c r="AT269" s="218" t="s">
        <v>157</v>
      </c>
      <c r="AU269" s="218" t="s">
        <v>86</v>
      </c>
      <c r="AY269" s="16" t="s">
        <v>154</v>
      </c>
      <c r="BE269" s="219">
        <f>IF(N269="základní",J269,0)</f>
        <v>0</v>
      </c>
      <c r="BF269" s="219">
        <f>IF(N269="snížená",J269,0)</f>
        <v>0</v>
      </c>
      <c r="BG269" s="219">
        <f>IF(N269="zákl. přenesená",J269,0)</f>
        <v>0</v>
      </c>
      <c r="BH269" s="219">
        <f>IF(N269="sníž. přenesená",J269,0)</f>
        <v>0</v>
      </c>
      <c r="BI269" s="219">
        <f>IF(N269="nulová",J269,0)</f>
        <v>0</v>
      </c>
      <c r="BJ269" s="16" t="s">
        <v>84</v>
      </c>
      <c r="BK269" s="219">
        <f>ROUND(I269*H269,2)</f>
        <v>0</v>
      </c>
      <c r="BL269" s="16" t="s">
        <v>162</v>
      </c>
      <c r="BM269" s="218" t="s">
        <v>433</v>
      </c>
    </row>
    <row r="270" spans="1:65" s="2" customFormat="1" ht="19.5">
      <c r="A270" s="33"/>
      <c r="B270" s="34"/>
      <c r="C270" s="35"/>
      <c r="D270" s="220" t="s">
        <v>164</v>
      </c>
      <c r="E270" s="35"/>
      <c r="F270" s="221" t="s">
        <v>181</v>
      </c>
      <c r="G270" s="35"/>
      <c r="H270" s="35"/>
      <c r="I270" s="121"/>
      <c r="J270" s="35"/>
      <c r="K270" s="35"/>
      <c r="L270" s="38"/>
      <c r="M270" s="222"/>
      <c r="N270" s="223"/>
      <c r="O270" s="70"/>
      <c r="P270" s="70"/>
      <c r="Q270" s="70"/>
      <c r="R270" s="70"/>
      <c r="S270" s="70"/>
      <c r="T270" s="71"/>
      <c r="U270" s="33"/>
      <c r="V270" s="33"/>
      <c r="W270" s="33"/>
      <c r="X270" s="33"/>
      <c r="Y270" s="33"/>
      <c r="Z270" s="33"/>
      <c r="AA270" s="33"/>
      <c r="AB270" s="33"/>
      <c r="AC270" s="33"/>
      <c r="AD270" s="33"/>
      <c r="AE270" s="33"/>
      <c r="AT270" s="16" t="s">
        <v>164</v>
      </c>
      <c r="AU270" s="16" t="s">
        <v>86</v>
      </c>
    </row>
    <row r="271" spans="1:65" s="2" customFormat="1" ht="19.5">
      <c r="A271" s="33"/>
      <c r="B271" s="34"/>
      <c r="C271" s="35"/>
      <c r="D271" s="220" t="s">
        <v>166</v>
      </c>
      <c r="E271" s="35"/>
      <c r="F271" s="224" t="s">
        <v>182</v>
      </c>
      <c r="G271" s="35"/>
      <c r="H271" s="35"/>
      <c r="I271" s="121"/>
      <c r="J271" s="35"/>
      <c r="K271" s="35"/>
      <c r="L271" s="38"/>
      <c r="M271" s="222"/>
      <c r="N271" s="223"/>
      <c r="O271" s="70"/>
      <c r="P271" s="70"/>
      <c r="Q271" s="70"/>
      <c r="R271" s="70"/>
      <c r="S271" s="70"/>
      <c r="T271" s="71"/>
      <c r="U271" s="33"/>
      <c r="V271" s="33"/>
      <c r="W271" s="33"/>
      <c r="X271" s="33"/>
      <c r="Y271" s="33"/>
      <c r="Z271" s="33"/>
      <c r="AA271" s="33"/>
      <c r="AB271" s="33"/>
      <c r="AC271" s="33"/>
      <c r="AD271" s="33"/>
      <c r="AE271" s="33"/>
      <c r="AT271" s="16" t="s">
        <v>166</v>
      </c>
      <c r="AU271" s="16" t="s">
        <v>86</v>
      </c>
    </row>
    <row r="272" spans="1:65" s="2" customFormat="1" ht="21.75" customHeight="1">
      <c r="A272" s="33"/>
      <c r="B272" s="34"/>
      <c r="C272" s="207" t="s">
        <v>434</v>
      </c>
      <c r="D272" s="207" t="s">
        <v>157</v>
      </c>
      <c r="E272" s="208" t="s">
        <v>310</v>
      </c>
      <c r="F272" s="209" t="s">
        <v>311</v>
      </c>
      <c r="G272" s="210" t="s">
        <v>312</v>
      </c>
      <c r="H272" s="211">
        <v>10</v>
      </c>
      <c r="I272" s="212"/>
      <c r="J272" s="213">
        <f>ROUND(I272*H272,2)</f>
        <v>0</v>
      </c>
      <c r="K272" s="209" t="s">
        <v>161</v>
      </c>
      <c r="L272" s="38"/>
      <c r="M272" s="214" t="s">
        <v>1</v>
      </c>
      <c r="N272" s="215" t="s">
        <v>42</v>
      </c>
      <c r="O272" s="70"/>
      <c r="P272" s="216">
        <f>O272*H272</f>
        <v>0</v>
      </c>
      <c r="Q272" s="216">
        <v>0</v>
      </c>
      <c r="R272" s="216">
        <f>Q272*H272</f>
        <v>0</v>
      </c>
      <c r="S272" s="216">
        <v>0</v>
      </c>
      <c r="T272" s="217">
        <f>S272*H272</f>
        <v>0</v>
      </c>
      <c r="U272" s="33"/>
      <c r="V272" s="33"/>
      <c r="W272" s="33"/>
      <c r="X272" s="33"/>
      <c r="Y272" s="33"/>
      <c r="Z272" s="33"/>
      <c r="AA272" s="33"/>
      <c r="AB272" s="33"/>
      <c r="AC272" s="33"/>
      <c r="AD272" s="33"/>
      <c r="AE272" s="33"/>
      <c r="AR272" s="218" t="s">
        <v>162</v>
      </c>
      <c r="AT272" s="218" t="s">
        <v>157</v>
      </c>
      <c r="AU272" s="218" t="s">
        <v>86</v>
      </c>
      <c r="AY272" s="16" t="s">
        <v>154</v>
      </c>
      <c r="BE272" s="219">
        <f>IF(N272="základní",J272,0)</f>
        <v>0</v>
      </c>
      <c r="BF272" s="219">
        <f>IF(N272="snížená",J272,0)</f>
        <v>0</v>
      </c>
      <c r="BG272" s="219">
        <f>IF(N272="zákl. přenesená",J272,0)</f>
        <v>0</v>
      </c>
      <c r="BH272" s="219">
        <f>IF(N272="sníž. přenesená",J272,0)</f>
        <v>0</v>
      </c>
      <c r="BI272" s="219">
        <f>IF(N272="nulová",J272,0)</f>
        <v>0</v>
      </c>
      <c r="BJ272" s="16" t="s">
        <v>84</v>
      </c>
      <c r="BK272" s="219">
        <f>ROUND(I272*H272,2)</f>
        <v>0</v>
      </c>
      <c r="BL272" s="16" t="s">
        <v>162</v>
      </c>
      <c r="BM272" s="218" t="s">
        <v>435</v>
      </c>
    </row>
    <row r="273" spans="1:65" s="2" customFormat="1" ht="39">
      <c r="A273" s="33"/>
      <c r="B273" s="34"/>
      <c r="C273" s="35"/>
      <c r="D273" s="220" t="s">
        <v>164</v>
      </c>
      <c r="E273" s="35"/>
      <c r="F273" s="221" t="s">
        <v>314</v>
      </c>
      <c r="G273" s="35"/>
      <c r="H273" s="35"/>
      <c r="I273" s="121"/>
      <c r="J273" s="35"/>
      <c r="K273" s="35"/>
      <c r="L273" s="38"/>
      <c r="M273" s="222"/>
      <c r="N273" s="223"/>
      <c r="O273" s="70"/>
      <c r="P273" s="70"/>
      <c r="Q273" s="70"/>
      <c r="R273" s="70"/>
      <c r="S273" s="70"/>
      <c r="T273" s="71"/>
      <c r="U273" s="33"/>
      <c r="V273" s="33"/>
      <c r="W273" s="33"/>
      <c r="X273" s="33"/>
      <c r="Y273" s="33"/>
      <c r="Z273" s="33"/>
      <c r="AA273" s="33"/>
      <c r="AB273" s="33"/>
      <c r="AC273" s="33"/>
      <c r="AD273" s="33"/>
      <c r="AE273" s="33"/>
      <c r="AT273" s="16" t="s">
        <v>164</v>
      </c>
      <c r="AU273" s="16" t="s">
        <v>86</v>
      </c>
    </row>
    <row r="274" spans="1:65" s="2" customFormat="1" ht="21.75" customHeight="1">
      <c r="A274" s="33"/>
      <c r="B274" s="34"/>
      <c r="C274" s="207" t="s">
        <v>436</v>
      </c>
      <c r="D274" s="207" t="s">
        <v>157</v>
      </c>
      <c r="E274" s="208" t="s">
        <v>349</v>
      </c>
      <c r="F274" s="209" t="s">
        <v>350</v>
      </c>
      <c r="G274" s="210" t="s">
        <v>351</v>
      </c>
      <c r="H274" s="211">
        <v>6</v>
      </c>
      <c r="I274" s="212"/>
      <c r="J274" s="213">
        <f>ROUND(I274*H274,2)</f>
        <v>0</v>
      </c>
      <c r="K274" s="209" t="s">
        <v>161</v>
      </c>
      <c r="L274" s="38"/>
      <c r="M274" s="214" t="s">
        <v>1</v>
      </c>
      <c r="N274" s="215" t="s">
        <v>42</v>
      </c>
      <c r="O274" s="70"/>
      <c r="P274" s="216">
        <f>O274*H274</f>
        <v>0</v>
      </c>
      <c r="Q274" s="216">
        <v>0</v>
      </c>
      <c r="R274" s="216">
        <f>Q274*H274</f>
        <v>0</v>
      </c>
      <c r="S274" s="216">
        <v>0</v>
      </c>
      <c r="T274" s="217">
        <f>S274*H274</f>
        <v>0</v>
      </c>
      <c r="U274" s="33"/>
      <c r="V274" s="33"/>
      <c r="W274" s="33"/>
      <c r="X274" s="33"/>
      <c r="Y274" s="33"/>
      <c r="Z274" s="33"/>
      <c r="AA274" s="33"/>
      <c r="AB274" s="33"/>
      <c r="AC274" s="33"/>
      <c r="AD274" s="33"/>
      <c r="AE274" s="33"/>
      <c r="AR274" s="218" t="s">
        <v>162</v>
      </c>
      <c r="AT274" s="218" t="s">
        <v>157</v>
      </c>
      <c r="AU274" s="218" t="s">
        <v>86</v>
      </c>
      <c r="AY274" s="16" t="s">
        <v>154</v>
      </c>
      <c r="BE274" s="219">
        <f>IF(N274="základní",J274,0)</f>
        <v>0</v>
      </c>
      <c r="BF274" s="219">
        <f>IF(N274="snížená",J274,0)</f>
        <v>0</v>
      </c>
      <c r="BG274" s="219">
        <f>IF(N274="zákl. přenesená",J274,0)</f>
        <v>0</v>
      </c>
      <c r="BH274" s="219">
        <f>IF(N274="sníž. přenesená",J274,0)</f>
        <v>0</v>
      </c>
      <c r="BI274" s="219">
        <f>IF(N274="nulová",J274,0)</f>
        <v>0</v>
      </c>
      <c r="BJ274" s="16" t="s">
        <v>84</v>
      </c>
      <c r="BK274" s="219">
        <f>ROUND(I274*H274,2)</f>
        <v>0</v>
      </c>
      <c r="BL274" s="16" t="s">
        <v>162</v>
      </c>
      <c r="BM274" s="218" t="s">
        <v>437</v>
      </c>
    </row>
    <row r="275" spans="1:65" s="2" customFormat="1" ht="29.25">
      <c r="A275" s="33"/>
      <c r="B275" s="34"/>
      <c r="C275" s="35"/>
      <c r="D275" s="220" t="s">
        <v>164</v>
      </c>
      <c r="E275" s="35"/>
      <c r="F275" s="221" t="s">
        <v>353</v>
      </c>
      <c r="G275" s="35"/>
      <c r="H275" s="35"/>
      <c r="I275" s="121"/>
      <c r="J275" s="35"/>
      <c r="K275" s="35"/>
      <c r="L275" s="38"/>
      <c r="M275" s="222"/>
      <c r="N275" s="223"/>
      <c r="O275" s="70"/>
      <c r="P275" s="70"/>
      <c r="Q275" s="70"/>
      <c r="R275" s="70"/>
      <c r="S275" s="70"/>
      <c r="T275" s="71"/>
      <c r="U275" s="33"/>
      <c r="V275" s="33"/>
      <c r="W275" s="33"/>
      <c r="X275" s="33"/>
      <c r="Y275" s="33"/>
      <c r="Z275" s="33"/>
      <c r="AA275" s="33"/>
      <c r="AB275" s="33"/>
      <c r="AC275" s="33"/>
      <c r="AD275" s="33"/>
      <c r="AE275" s="33"/>
      <c r="AT275" s="16" t="s">
        <v>164</v>
      </c>
      <c r="AU275" s="16" t="s">
        <v>86</v>
      </c>
    </row>
    <row r="276" spans="1:65" s="2" customFormat="1" ht="21.75" customHeight="1">
      <c r="A276" s="33"/>
      <c r="B276" s="34"/>
      <c r="C276" s="207" t="s">
        <v>438</v>
      </c>
      <c r="D276" s="207" t="s">
        <v>157</v>
      </c>
      <c r="E276" s="208" t="s">
        <v>275</v>
      </c>
      <c r="F276" s="209" t="s">
        <v>276</v>
      </c>
      <c r="G276" s="210" t="s">
        <v>256</v>
      </c>
      <c r="H276" s="211">
        <v>1</v>
      </c>
      <c r="I276" s="212"/>
      <c r="J276" s="213">
        <f>ROUND(I276*H276,2)</f>
        <v>0</v>
      </c>
      <c r="K276" s="209" t="s">
        <v>161</v>
      </c>
      <c r="L276" s="38"/>
      <c r="M276" s="214" t="s">
        <v>1</v>
      </c>
      <c r="N276" s="215" t="s">
        <v>42</v>
      </c>
      <c r="O276" s="70"/>
      <c r="P276" s="216">
        <f>O276*H276</f>
        <v>0</v>
      </c>
      <c r="Q276" s="216">
        <v>0</v>
      </c>
      <c r="R276" s="216">
        <f>Q276*H276</f>
        <v>0</v>
      </c>
      <c r="S276" s="216">
        <v>0</v>
      </c>
      <c r="T276" s="217">
        <f>S276*H276</f>
        <v>0</v>
      </c>
      <c r="U276" s="33"/>
      <c r="V276" s="33"/>
      <c r="W276" s="33"/>
      <c r="X276" s="33"/>
      <c r="Y276" s="33"/>
      <c r="Z276" s="33"/>
      <c r="AA276" s="33"/>
      <c r="AB276" s="33"/>
      <c r="AC276" s="33"/>
      <c r="AD276" s="33"/>
      <c r="AE276" s="33"/>
      <c r="AR276" s="218" t="s">
        <v>162</v>
      </c>
      <c r="AT276" s="218" t="s">
        <v>157</v>
      </c>
      <c r="AU276" s="218" t="s">
        <v>86</v>
      </c>
      <c r="AY276" s="16" t="s">
        <v>154</v>
      </c>
      <c r="BE276" s="219">
        <f>IF(N276="základní",J276,0)</f>
        <v>0</v>
      </c>
      <c r="BF276" s="219">
        <f>IF(N276="snížená",J276,0)</f>
        <v>0</v>
      </c>
      <c r="BG276" s="219">
        <f>IF(N276="zákl. přenesená",J276,0)</f>
        <v>0</v>
      </c>
      <c r="BH276" s="219">
        <f>IF(N276="sníž. přenesená",J276,0)</f>
        <v>0</v>
      </c>
      <c r="BI276" s="219">
        <f>IF(N276="nulová",J276,0)</f>
        <v>0</v>
      </c>
      <c r="BJ276" s="16" t="s">
        <v>84</v>
      </c>
      <c r="BK276" s="219">
        <f>ROUND(I276*H276,2)</f>
        <v>0</v>
      </c>
      <c r="BL276" s="16" t="s">
        <v>162</v>
      </c>
      <c r="BM276" s="218" t="s">
        <v>439</v>
      </c>
    </row>
    <row r="277" spans="1:65" s="2" customFormat="1" ht="39">
      <c r="A277" s="33"/>
      <c r="B277" s="34"/>
      <c r="C277" s="35"/>
      <c r="D277" s="220" t="s">
        <v>164</v>
      </c>
      <c r="E277" s="35"/>
      <c r="F277" s="221" t="s">
        <v>278</v>
      </c>
      <c r="G277" s="35"/>
      <c r="H277" s="35"/>
      <c r="I277" s="121"/>
      <c r="J277" s="35"/>
      <c r="K277" s="35"/>
      <c r="L277" s="38"/>
      <c r="M277" s="222"/>
      <c r="N277" s="223"/>
      <c r="O277" s="70"/>
      <c r="P277" s="70"/>
      <c r="Q277" s="70"/>
      <c r="R277" s="70"/>
      <c r="S277" s="70"/>
      <c r="T277" s="71"/>
      <c r="U277" s="33"/>
      <c r="V277" s="33"/>
      <c r="W277" s="33"/>
      <c r="X277" s="33"/>
      <c r="Y277" s="33"/>
      <c r="Z277" s="33"/>
      <c r="AA277" s="33"/>
      <c r="AB277" s="33"/>
      <c r="AC277" s="33"/>
      <c r="AD277" s="33"/>
      <c r="AE277" s="33"/>
      <c r="AT277" s="16" t="s">
        <v>164</v>
      </c>
      <c r="AU277" s="16" t="s">
        <v>86</v>
      </c>
    </row>
    <row r="278" spans="1:65" s="2" customFormat="1" ht="19.5">
      <c r="A278" s="33"/>
      <c r="B278" s="34"/>
      <c r="C278" s="35"/>
      <c r="D278" s="220" t="s">
        <v>166</v>
      </c>
      <c r="E278" s="35"/>
      <c r="F278" s="224" t="s">
        <v>279</v>
      </c>
      <c r="G278" s="35"/>
      <c r="H278" s="35"/>
      <c r="I278" s="121"/>
      <c r="J278" s="35"/>
      <c r="K278" s="35"/>
      <c r="L278" s="38"/>
      <c r="M278" s="222"/>
      <c r="N278" s="223"/>
      <c r="O278" s="70"/>
      <c r="P278" s="70"/>
      <c r="Q278" s="70"/>
      <c r="R278" s="70"/>
      <c r="S278" s="70"/>
      <c r="T278" s="71"/>
      <c r="U278" s="33"/>
      <c r="V278" s="33"/>
      <c r="W278" s="33"/>
      <c r="X278" s="33"/>
      <c r="Y278" s="33"/>
      <c r="Z278" s="33"/>
      <c r="AA278" s="33"/>
      <c r="AB278" s="33"/>
      <c r="AC278" s="33"/>
      <c r="AD278" s="33"/>
      <c r="AE278" s="33"/>
      <c r="AT278" s="16" t="s">
        <v>166</v>
      </c>
      <c r="AU278" s="16" t="s">
        <v>86</v>
      </c>
    </row>
    <row r="279" spans="1:65" s="2" customFormat="1" ht="21.75" customHeight="1">
      <c r="A279" s="33"/>
      <c r="B279" s="34"/>
      <c r="C279" s="207" t="s">
        <v>440</v>
      </c>
      <c r="D279" s="207" t="s">
        <v>157</v>
      </c>
      <c r="E279" s="208" t="s">
        <v>305</v>
      </c>
      <c r="F279" s="209" t="s">
        <v>306</v>
      </c>
      <c r="G279" s="210" t="s">
        <v>198</v>
      </c>
      <c r="H279" s="211">
        <v>70</v>
      </c>
      <c r="I279" s="212"/>
      <c r="J279" s="213">
        <f>ROUND(I279*H279,2)</f>
        <v>0</v>
      </c>
      <c r="K279" s="209" t="s">
        <v>161</v>
      </c>
      <c r="L279" s="38"/>
      <c r="M279" s="214" t="s">
        <v>1</v>
      </c>
      <c r="N279" s="215" t="s">
        <v>42</v>
      </c>
      <c r="O279" s="70"/>
      <c r="P279" s="216">
        <f>O279*H279</f>
        <v>0</v>
      </c>
      <c r="Q279" s="216">
        <v>0</v>
      </c>
      <c r="R279" s="216">
        <f>Q279*H279</f>
        <v>0</v>
      </c>
      <c r="S279" s="216">
        <v>0</v>
      </c>
      <c r="T279" s="217">
        <f>S279*H279</f>
        <v>0</v>
      </c>
      <c r="U279" s="33"/>
      <c r="V279" s="33"/>
      <c r="W279" s="33"/>
      <c r="X279" s="33"/>
      <c r="Y279" s="33"/>
      <c r="Z279" s="33"/>
      <c r="AA279" s="33"/>
      <c r="AB279" s="33"/>
      <c r="AC279" s="33"/>
      <c r="AD279" s="33"/>
      <c r="AE279" s="33"/>
      <c r="AR279" s="218" t="s">
        <v>162</v>
      </c>
      <c r="AT279" s="218" t="s">
        <v>157</v>
      </c>
      <c r="AU279" s="218" t="s">
        <v>86</v>
      </c>
      <c r="AY279" s="16" t="s">
        <v>154</v>
      </c>
      <c r="BE279" s="219">
        <f>IF(N279="základní",J279,0)</f>
        <v>0</v>
      </c>
      <c r="BF279" s="219">
        <f>IF(N279="snížená",J279,0)</f>
        <v>0</v>
      </c>
      <c r="BG279" s="219">
        <f>IF(N279="zákl. přenesená",J279,0)</f>
        <v>0</v>
      </c>
      <c r="BH279" s="219">
        <f>IF(N279="sníž. přenesená",J279,0)</f>
        <v>0</v>
      </c>
      <c r="BI279" s="219">
        <f>IF(N279="nulová",J279,0)</f>
        <v>0</v>
      </c>
      <c r="BJ279" s="16" t="s">
        <v>84</v>
      </c>
      <c r="BK279" s="219">
        <f>ROUND(I279*H279,2)</f>
        <v>0</v>
      </c>
      <c r="BL279" s="16" t="s">
        <v>162</v>
      </c>
      <c r="BM279" s="218" t="s">
        <v>441</v>
      </c>
    </row>
    <row r="280" spans="1:65" s="2" customFormat="1" ht="19.5">
      <c r="A280" s="33"/>
      <c r="B280" s="34"/>
      <c r="C280" s="35"/>
      <c r="D280" s="220" t="s">
        <v>164</v>
      </c>
      <c r="E280" s="35"/>
      <c r="F280" s="221" t="s">
        <v>308</v>
      </c>
      <c r="G280" s="35"/>
      <c r="H280" s="35"/>
      <c r="I280" s="121"/>
      <c r="J280" s="35"/>
      <c r="K280" s="35"/>
      <c r="L280" s="38"/>
      <c r="M280" s="222"/>
      <c r="N280" s="223"/>
      <c r="O280" s="70"/>
      <c r="P280" s="70"/>
      <c r="Q280" s="70"/>
      <c r="R280" s="70"/>
      <c r="S280" s="70"/>
      <c r="T280" s="71"/>
      <c r="U280" s="33"/>
      <c r="V280" s="33"/>
      <c r="W280" s="33"/>
      <c r="X280" s="33"/>
      <c r="Y280" s="33"/>
      <c r="Z280" s="33"/>
      <c r="AA280" s="33"/>
      <c r="AB280" s="33"/>
      <c r="AC280" s="33"/>
      <c r="AD280" s="33"/>
      <c r="AE280" s="33"/>
      <c r="AT280" s="16" t="s">
        <v>164</v>
      </c>
      <c r="AU280" s="16" t="s">
        <v>86</v>
      </c>
    </row>
    <row r="281" spans="1:65" s="2" customFormat="1" ht="21.75" customHeight="1">
      <c r="A281" s="33"/>
      <c r="B281" s="34"/>
      <c r="C281" s="247" t="s">
        <v>442</v>
      </c>
      <c r="D281" s="247" t="s">
        <v>443</v>
      </c>
      <c r="E281" s="248" t="s">
        <v>444</v>
      </c>
      <c r="F281" s="249" t="s">
        <v>445</v>
      </c>
      <c r="G281" s="250" t="s">
        <v>198</v>
      </c>
      <c r="H281" s="251">
        <v>17.992000000000001</v>
      </c>
      <c r="I281" s="252"/>
      <c r="J281" s="253">
        <f>ROUND(I281*H281,2)</f>
        <v>0</v>
      </c>
      <c r="K281" s="249" t="s">
        <v>161</v>
      </c>
      <c r="L281" s="254"/>
      <c r="M281" s="255" t="s">
        <v>1</v>
      </c>
      <c r="N281" s="256" t="s">
        <v>42</v>
      </c>
      <c r="O281" s="70"/>
      <c r="P281" s="216">
        <f>O281*H281</f>
        <v>0</v>
      </c>
      <c r="Q281" s="216">
        <v>0.95499999999999996</v>
      </c>
      <c r="R281" s="216">
        <f>Q281*H281</f>
        <v>17.182359999999999</v>
      </c>
      <c r="S281" s="216">
        <v>0</v>
      </c>
      <c r="T281" s="217">
        <f>S281*H281</f>
        <v>0</v>
      </c>
      <c r="U281" s="33"/>
      <c r="V281" s="33"/>
      <c r="W281" s="33"/>
      <c r="X281" s="33"/>
      <c r="Y281" s="33"/>
      <c r="Z281" s="33"/>
      <c r="AA281" s="33"/>
      <c r="AB281" s="33"/>
      <c r="AC281" s="33"/>
      <c r="AD281" s="33"/>
      <c r="AE281" s="33"/>
      <c r="AR281" s="218" t="s">
        <v>208</v>
      </c>
      <c r="AT281" s="218" t="s">
        <v>443</v>
      </c>
      <c r="AU281" s="218" t="s">
        <v>86</v>
      </c>
      <c r="AY281" s="16" t="s">
        <v>154</v>
      </c>
      <c r="BE281" s="219">
        <f>IF(N281="základní",J281,0)</f>
        <v>0</v>
      </c>
      <c r="BF281" s="219">
        <f>IF(N281="snížená",J281,0)</f>
        <v>0</v>
      </c>
      <c r="BG281" s="219">
        <f>IF(N281="zákl. přenesená",J281,0)</f>
        <v>0</v>
      </c>
      <c r="BH281" s="219">
        <f>IF(N281="sníž. přenesená",J281,0)</f>
        <v>0</v>
      </c>
      <c r="BI281" s="219">
        <f>IF(N281="nulová",J281,0)</f>
        <v>0</v>
      </c>
      <c r="BJ281" s="16" t="s">
        <v>84</v>
      </c>
      <c r="BK281" s="219">
        <f>ROUND(I281*H281,2)</f>
        <v>0</v>
      </c>
      <c r="BL281" s="16" t="s">
        <v>162</v>
      </c>
      <c r="BM281" s="218" t="s">
        <v>446</v>
      </c>
    </row>
    <row r="282" spans="1:65" s="2" customFormat="1" ht="11.25">
      <c r="A282" s="33"/>
      <c r="B282" s="34"/>
      <c r="C282" s="35"/>
      <c r="D282" s="220" t="s">
        <v>164</v>
      </c>
      <c r="E282" s="35"/>
      <c r="F282" s="221" t="s">
        <v>445</v>
      </c>
      <c r="G282" s="35"/>
      <c r="H282" s="35"/>
      <c r="I282" s="121"/>
      <c r="J282" s="35"/>
      <c r="K282" s="35"/>
      <c r="L282" s="38"/>
      <c r="M282" s="222"/>
      <c r="N282" s="223"/>
      <c r="O282" s="70"/>
      <c r="P282" s="70"/>
      <c r="Q282" s="70"/>
      <c r="R282" s="70"/>
      <c r="S282" s="70"/>
      <c r="T282" s="71"/>
      <c r="U282" s="33"/>
      <c r="V282" s="33"/>
      <c r="W282" s="33"/>
      <c r="X282" s="33"/>
      <c r="Y282" s="33"/>
      <c r="Z282" s="33"/>
      <c r="AA282" s="33"/>
      <c r="AB282" s="33"/>
      <c r="AC282" s="33"/>
      <c r="AD282" s="33"/>
      <c r="AE282" s="33"/>
      <c r="AT282" s="16" t="s">
        <v>164</v>
      </c>
      <c r="AU282" s="16" t="s">
        <v>86</v>
      </c>
    </row>
    <row r="283" spans="1:65" s="13" customFormat="1" ht="11.25">
      <c r="B283" s="225"/>
      <c r="C283" s="226"/>
      <c r="D283" s="220" t="s">
        <v>168</v>
      </c>
      <c r="E283" s="227" t="s">
        <v>1</v>
      </c>
      <c r="F283" s="228" t="s">
        <v>447</v>
      </c>
      <c r="G283" s="226"/>
      <c r="H283" s="229">
        <v>17.992000000000001</v>
      </c>
      <c r="I283" s="230"/>
      <c r="J283" s="226"/>
      <c r="K283" s="226"/>
      <c r="L283" s="231"/>
      <c r="M283" s="232"/>
      <c r="N283" s="233"/>
      <c r="O283" s="233"/>
      <c r="P283" s="233"/>
      <c r="Q283" s="233"/>
      <c r="R283" s="233"/>
      <c r="S283" s="233"/>
      <c r="T283" s="234"/>
      <c r="AT283" s="235" t="s">
        <v>168</v>
      </c>
      <c r="AU283" s="235" t="s">
        <v>86</v>
      </c>
      <c r="AV283" s="13" t="s">
        <v>86</v>
      </c>
      <c r="AW283" s="13" t="s">
        <v>34</v>
      </c>
      <c r="AX283" s="13" t="s">
        <v>84</v>
      </c>
      <c r="AY283" s="235" t="s">
        <v>154</v>
      </c>
    </row>
    <row r="284" spans="1:65" s="2" customFormat="1" ht="21.75" customHeight="1">
      <c r="A284" s="33"/>
      <c r="B284" s="34"/>
      <c r="C284" s="247" t="s">
        <v>448</v>
      </c>
      <c r="D284" s="247" t="s">
        <v>443</v>
      </c>
      <c r="E284" s="248" t="s">
        <v>449</v>
      </c>
      <c r="F284" s="249" t="s">
        <v>450</v>
      </c>
      <c r="G284" s="250" t="s">
        <v>179</v>
      </c>
      <c r="H284" s="251">
        <v>4</v>
      </c>
      <c r="I284" s="252"/>
      <c r="J284" s="253">
        <f>ROUND(I284*H284,2)</f>
        <v>0</v>
      </c>
      <c r="K284" s="249" t="s">
        <v>161</v>
      </c>
      <c r="L284" s="254"/>
      <c r="M284" s="255" t="s">
        <v>1</v>
      </c>
      <c r="N284" s="256" t="s">
        <v>42</v>
      </c>
      <c r="O284" s="70"/>
      <c r="P284" s="216">
        <f>O284*H284</f>
        <v>0</v>
      </c>
      <c r="Q284" s="216">
        <v>0.16042000000000001</v>
      </c>
      <c r="R284" s="216">
        <f>Q284*H284</f>
        <v>0.64168000000000003</v>
      </c>
      <c r="S284" s="216">
        <v>0</v>
      </c>
      <c r="T284" s="217">
        <f>S284*H284</f>
        <v>0</v>
      </c>
      <c r="U284" s="33"/>
      <c r="V284" s="33"/>
      <c r="W284" s="33"/>
      <c r="X284" s="33"/>
      <c r="Y284" s="33"/>
      <c r="Z284" s="33"/>
      <c r="AA284" s="33"/>
      <c r="AB284" s="33"/>
      <c r="AC284" s="33"/>
      <c r="AD284" s="33"/>
      <c r="AE284" s="33"/>
      <c r="AR284" s="218" t="s">
        <v>208</v>
      </c>
      <c r="AT284" s="218" t="s">
        <v>443</v>
      </c>
      <c r="AU284" s="218" t="s">
        <v>86</v>
      </c>
      <c r="AY284" s="16" t="s">
        <v>154</v>
      </c>
      <c r="BE284" s="219">
        <f>IF(N284="základní",J284,0)</f>
        <v>0</v>
      </c>
      <c r="BF284" s="219">
        <f>IF(N284="snížená",J284,0)</f>
        <v>0</v>
      </c>
      <c r="BG284" s="219">
        <f>IF(N284="zákl. přenesená",J284,0)</f>
        <v>0</v>
      </c>
      <c r="BH284" s="219">
        <f>IF(N284="sníž. přenesená",J284,0)</f>
        <v>0</v>
      </c>
      <c r="BI284" s="219">
        <f>IF(N284="nulová",J284,0)</f>
        <v>0</v>
      </c>
      <c r="BJ284" s="16" t="s">
        <v>84</v>
      </c>
      <c r="BK284" s="219">
        <f>ROUND(I284*H284,2)</f>
        <v>0</v>
      </c>
      <c r="BL284" s="16" t="s">
        <v>162</v>
      </c>
      <c r="BM284" s="218" t="s">
        <v>451</v>
      </c>
    </row>
    <row r="285" spans="1:65" s="2" customFormat="1" ht="11.25">
      <c r="A285" s="33"/>
      <c r="B285" s="34"/>
      <c r="C285" s="35"/>
      <c r="D285" s="220" t="s">
        <v>164</v>
      </c>
      <c r="E285" s="35"/>
      <c r="F285" s="221" t="s">
        <v>450</v>
      </c>
      <c r="G285" s="35"/>
      <c r="H285" s="35"/>
      <c r="I285" s="121"/>
      <c r="J285" s="35"/>
      <c r="K285" s="35"/>
      <c r="L285" s="38"/>
      <c r="M285" s="222"/>
      <c r="N285" s="223"/>
      <c r="O285" s="70"/>
      <c r="P285" s="70"/>
      <c r="Q285" s="70"/>
      <c r="R285" s="70"/>
      <c r="S285" s="70"/>
      <c r="T285" s="71"/>
      <c r="U285" s="33"/>
      <c r="V285" s="33"/>
      <c r="W285" s="33"/>
      <c r="X285" s="33"/>
      <c r="Y285" s="33"/>
      <c r="Z285" s="33"/>
      <c r="AA285" s="33"/>
      <c r="AB285" s="33"/>
      <c r="AC285" s="33"/>
      <c r="AD285" s="33"/>
      <c r="AE285" s="33"/>
      <c r="AT285" s="16" t="s">
        <v>164</v>
      </c>
      <c r="AU285" s="16" t="s">
        <v>86</v>
      </c>
    </row>
    <row r="286" spans="1:65" s="2" customFormat="1" ht="21.75" customHeight="1">
      <c r="A286" s="33"/>
      <c r="B286" s="34"/>
      <c r="C286" s="247" t="s">
        <v>452</v>
      </c>
      <c r="D286" s="247" t="s">
        <v>443</v>
      </c>
      <c r="E286" s="248" t="s">
        <v>453</v>
      </c>
      <c r="F286" s="249" t="s">
        <v>454</v>
      </c>
      <c r="G286" s="250" t="s">
        <v>179</v>
      </c>
      <c r="H286" s="251">
        <v>2</v>
      </c>
      <c r="I286" s="252"/>
      <c r="J286" s="253">
        <f>ROUND(I286*H286,2)</f>
        <v>0</v>
      </c>
      <c r="K286" s="249" t="s">
        <v>161</v>
      </c>
      <c r="L286" s="254"/>
      <c r="M286" s="255" t="s">
        <v>1</v>
      </c>
      <c r="N286" s="256" t="s">
        <v>42</v>
      </c>
      <c r="O286" s="70"/>
      <c r="P286" s="216">
        <f>O286*H286</f>
        <v>0</v>
      </c>
      <c r="Q286" s="216">
        <v>0.16414999999999999</v>
      </c>
      <c r="R286" s="216">
        <f>Q286*H286</f>
        <v>0.32829999999999998</v>
      </c>
      <c r="S286" s="216">
        <v>0</v>
      </c>
      <c r="T286" s="217">
        <f>S286*H286</f>
        <v>0</v>
      </c>
      <c r="U286" s="33"/>
      <c r="V286" s="33"/>
      <c r="W286" s="33"/>
      <c r="X286" s="33"/>
      <c r="Y286" s="33"/>
      <c r="Z286" s="33"/>
      <c r="AA286" s="33"/>
      <c r="AB286" s="33"/>
      <c r="AC286" s="33"/>
      <c r="AD286" s="33"/>
      <c r="AE286" s="33"/>
      <c r="AR286" s="218" t="s">
        <v>208</v>
      </c>
      <c r="AT286" s="218" t="s">
        <v>443</v>
      </c>
      <c r="AU286" s="218" t="s">
        <v>86</v>
      </c>
      <c r="AY286" s="16" t="s">
        <v>154</v>
      </c>
      <c r="BE286" s="219">
        <f>IF(N286="základní",J286,0)</f>
        <v>0</v>
      </c>
      <c r="BF286" s="219">
        <f>IF(N286="snížená",J286,0)</f>
        <v>0</v>
      </c>
      <c r="BG286" s="219">
        <f>IF(N286="zákl. přenesená",J286,0)</f>
        <v>0</v>
      </c>
      <c r="BH286" s="219">
        <f>IF(N286="sníž. přenesená",J286,0)</f>
        <v>0</v>
      </c>
      <c r="BI286" s="219">
        <f>IF(N286="nulová",J286,0)</f>
        <v>0</v>
      </c>
      <c r="BJ286" s="16" t="s">
        <v>84</v>
      </c>
      <c r="BK286" s="219">
        <f>ROUND(I286*H286,2)</f>
        <v>0</v>
      </c>
      <c r="BL286" s="16" t="s">
        <v>162</v>
      </c>
      <c r="BM286" s="218" t="s">
        <v>455</v>
      </c>
    </row>
    <row r="287" spans="1:65" s="2" customFormat="1" ht="11.25">
      <c r="A287" s="33"/>
      <c r="B287" s="34"/>
      <c r="C287" s="35"/>
      <c r="D287" s="220" t="s">
        <v>164</v>
      </c>
      <c r="E287" s="35"/>
      <c r="F287" s="221" t="s">
        <v>454</v>
      </c>
      <c r="G287" s="35"/>
      <c r="H287" s="35"/>
      <c r="I287" s="121"/>
      <c r="J287" s="35"/>
      <c r="K287" s="35"/>
      <c r="L287" s="38"/>
      <c r="M287" s="222"/>
      <c r="N287" s="223"/>
      <c r="O287" s="70"/>
      <c r="P287" s="70"/>
      <c r="Q287" s="70"/>
      <c r="R287" s="70"/>
      <c r="S287" s="70"/>
      <c r="T287" s="71"/>
      <c r="U287" s="33"/>
      <c r="V287" s="33"/>
      <c r="W287" s="33"/>
      <c r="X287" s="33"/>
      <c r="Y287" s="33"/>
      <c r="Z287" s="33"/>
      <c r="AA287" s="33"/>
      <c r="AB287" s="33"/>
      <c r="AC287" s="33"/>
      <c r="AD287" s="33"/>
      <c r="AE287" s="33"/>
      <c r="AT287" s="16" t="s">
        <v>164</v>
      </c>
      <c r="AU287" s="16" t="s">
        <v>86</v>
      </c>
    </row>
    <row r="288" spans="1:65" s="2" customFormat="1" ht="21.75" customHeight="1">
      <c r="A288" s="33"/>
      <c r="B288" s="34"/>
      <c r="C288" s="247" t="s">
        <v>456</v>
      </c>
      <c r="D288" s="247" t="s">
        <v>443</v>
      </c>
      <c r="E288" s="248" t="s">
        <v>457</v>
      </c>
      <c r="F288" s="249" t="s">
        <v>458</v>
      </c>
      <c r="G288" s="250" t="s">
        <v>179</v>
      </c>
      <c r="H288" s="251">
        <v>5</v>
      </c>
      <c r="I288" s="252"/>
      <c r="J288" s="253">
        <f>ROUND(I288*H288,2)</f>
        <v>0</v>
      </c>
      <c r="K288" s="249" t="s">
        <v>161</v>
      </c>
      <c r="L288" s="254"/>
      <c r="M288" s="255" t="s">
        <v>1</v>
      </c>
      <c r="N288" s="256" t="s">
        <v>42</v>
      </c>
      <c r="O288" s="70"/>
      <c r="P288" s="216">
        <f>O288*H288</f>
        <v>0</v>
      </c>
      <c r="Q288" s="216">
        <v>0.16788</v>
      </c>
      <c r="R288" s="216">
        <f>Q288*H288</f>
        <v>0.83940000000000003</v>
      </c>
      <c r="S288" s="216">
        <v>0</v>
      </c>
      <c r="T288" s="217">
        <f>S288*H288</f>
        <v>0</v>
      </c>
      <c r="U288" s="33"/>
      <c r="V288" s="33"/>
      <c r="W288" s="33"/>
      <c r="X288" s="33"/>
      <c r="Y288" s="33"/>
      <c r="Z288" s="33"/>
      <c r="AA288" s="33"/>
      <c r="AB288" s="33"/>
      <c r="AC288" s="33"/>
      <c r="AD288" s="33"/>
      <c r="AE288" s="33"/>
      <c r="AR288" s="218" t="s">
        <v>208</v>
      </c>
      <c r="AT288" s="218" t="s">
        <v>443</v>
      </c>
      <c r="AU288" s="218" t="s">
        <v>86</v>
      </c>
      <c r="AY288" s="16" t="s">
        <v>154</v>
      </c>
      <c r="BE288" s="219">
        <f>IF(N288="základní",J288,0)</f>
        <v>0</v>
      </c>
      <c r="BF288" s="219">
        <f>IF(N288="snížená",J288,0)</f>
        <v>0</v>
      </c>
      <c r="BG288" s="219">
        <f>IF(N288="zákl. přenesená",J288,0)</f>
        <v>0</v>
      </c>
      <c r="BH288" s="219">
        <f>IF(N288="sníž. přenesená",J288,0)</f>
        <v>0</v>
      </c>
      <c r="BI288" s="219">
        <f>IF(N288="nulová",J288,0)</f>
        <v>0</v>
      </c>
      <c r="BJ288" s="16" t="s">
        <v>84</v>
      </c>
      <c r="BK288" s="219">
        <f>ROUND(I288*H288,2)</f>
        <v>0</v>
      </c>
      <c r="BL288" s="16" t="s">
        <v>162</v>
      </c>
      <c r="BM288" s="218" t="s">
        <v>459</v>
      </c>
    </row>
    <row r="289" spans="1:65" s="2" customFormat="1" ht="11.25">
      <c r="A289" s="33"/>
      <c r="B289" s="34"/>
      <c r="C289" s="35"/>
      <c r="D289" s="220" t="s">
        <v>164</v>
      </c>
      <c r="E289" s="35"/>
      <c r="F289" s="221" t="s">
        <v>458</v>
      </c>
      <c r="G289" s="35"/>
      <c r="H289" s="35"/>
      <c r="I289" s="121"/>
      <c r="J289" s="35"/>
      <c r="K289" s="35"/>
      <c r="L289" s="38"/>
      <c r="M289" s="222"/>
      <c r="N289" s="223"/>
      <c r="O289" s="70"/>
      <c r="P289" s="70"/>
      <c r="Q289" s="70"/>
      <c r="R289" s="70"/>
      <c r="S289" s="70"/>
      <c r="T289" s="71"/>
      <c r="U289" s="33"/>
      <c r="V289" s="33"/>
      <c r="W289" s="33"/>
      <c r="X289" s="33"/>
      <c r="Y289" s="33"/>
      <c r="Z289" s="33"/>
      <c r="AA289" s="33"/>
      <c r="AB289" s="33"/>
      <c r="AC289" s="33"/>
      <c r="AD289" s="33"/>
      <c r="AE289" s="33"/>
      <c r="AT289" s="16" t="s">
        <v>164</v>
      </c>
      <c r="AU289" s="16" t="s">
        <v>86</v>
      </c>
    </row>
    <row r="290" spans="1:65" s="2" customFormat="1" ht="21.75" customHeight="1">
      <c r="A290" s="33"/>
      <c r="B290" s="34"/>
      <c r="C290" s="247" t="s">
        <v>460</v>
      </c>
      <c r="D290" s="247" t="s">
        <v>443</v>
      </c>
      <c r="E290" s="248" t="s">
        <v>461</v>
      </c>
      <c r="F290" s="249" t="s">
        <v>462</v>
      </c>
      <c r="G290" s="250" t="s">
        <v>179</v>
      </c>
      <c r="H290" s="251">
        <v>2</v>
      </c>
      <c r="I290" s="252"/>
      <c r="J290" s="253">
        <f>ROUND(I290*H290,2)</f>
        <v>0</v>
      </c>
      <c r="K290" s="249" t="s">
        <v>161</v>
      </c>
      <c r="L290" s="254"/>
      <c r="M290" s="255" t="s">
        <v>1</v>
      </c>
      <c r="N290" s="256" t="s">
        <v>42</v>
      </c>
      <c r="O290" s="70"/>
      <c r="P290" s="216">
        <f>O290*H290</f>
        <v>0</v>
      </c>
      <c r="Q290" s="216">
        <v>0.17161999999999999</v>
      </c>
      <c r="R290" s="216">
        <f>Q290*H290</f>
        <v>0.34323999999999999</v>
      </c>
      <c r="S290" s="216">
        <v>0</v>
      </c>
      <c r="T290" s="217">
        <f>S290*H290</f>
        <v>0</v>
      </c>
      <c r="U290" s="33"/>
      <c r="V290" s="33"/>
      <c r="W290" s="33"/>
      <c r="X290" s="33"/>
      <c r="Y290" s="33"/>
      <c r="Z290" s="33"/>
      <c r="AA290" s="33"/>
      <c r="AB290" s="33"/>
      <c r="AC290" s="33"/>
      <c r="AD290" s="33"/>
      <c r="AE290" s="33"/>
      <c r="AR290" s="218" t="s">
        <v>208</v>
      </c>
      <c r="AT290" s="218" t="s">
        <v>443</v>
      </c>
      <c r="AU290" s="218" t="s">
        <v>86</v>
      </c>
      <c r="AY290" s="16" t="s">
        <v>154</v>
      </c>
      <c r="BE290" s="219">
        <f>IF(N290="základní",J290,0)</f>
        <v>0</v>
      </c>
      <c r="BF290" s="219">
        <f>IF(N290="snížená",J290,0)</f>
        <v>0</v>
      </c>
      <c r="BG290" s="219">
        <f>IF(N290="zákl. přenesená",J290,0)</f>
        <v>0</v>
      </c>
      <c r="BH290" s="219">
        <f>IF(N290="sníž. přenesená",J290,0)</f>
        <v>0</v>
      </c>
      <c r="BI290" s="219">
        <f>IF(N290="nulová",J290,0)</f>
        <v>0</v>
      </c>
      <c r="BJ290" s="16" t="s">
        <v>84</v>
      </c>
      <c r="BK290" s="219">
        <f>ROUND(I290*H290,2)</f>
        <v>0</v>
      </c>
      <c r="BL290" s="16" t="s">
        <v>162</v>
      </c>
      <c r="BM290" s="218" t="s">
        <v>463</v>
      </c>
    </row>
    <row r="291" spans="1:65" s="2" customFormat="1" ht="11.25">
      <c r="A291" s="33"/>
      <c r="B291" s="34"/>
      <c r="C291" s="35"/>
      <c r="D291" s="220" t="s">
        <v>164</v>
      </c>
      <c r="E291" s="35"/>
      <c r="F291" s="221" t="s">
        <v>462</v>
      </c>
      <c r="G291" s="35"/>
      <c r="H291" s="35"/>
      <c r="I291" s="121"/>
      <c r="J291" s="35"/>
      <c r="K291" s="35"/>
      <c r="L291" s="38"/>
      <c r="M291" s="222"/>
      <c r="N291" s="223"/>
      <c r="O291" s="70"/>
      <c r="P291" s="70"/>
      <c r="Q291" s="70"/>
      <c r="R291" s="70"/>
      <c r="S291" s="70"/>
      <c r="T291" s="71"/>
      <c r="U291" s="33"/>
      <c r="V291" s="33"/>
      <c r="W291" s="33"/>
      <c r="X291" s="33"/>
      <c r="Y291" s="33"/>
      <c r="Z291" s="33"/>
      <c r="AA291" s="33"/>
      <c r="AB291" s="33"/>
      <c r="AC291" s="33"/>
      <c r="AD291" s="33"/>
      <c r="AE291" s="33"/>
      <c r="AT291" s="16" t="s">
        <v>164</v>
      </c>
      <c r="AU291" s="16" t="s">
        <v>86</v>
      </c>
    </row>
    <row r="292" spans="1:65" s="2" customFormat="1" ht="21.75" customHeight="1">
      <c r="A292" s="33"/>
      <c r="B292" s="34"/>
      <c r="C292" s="247" t="s">
        <v>464</v>
      </c>
      <c r="D292" s="247" t="s">
        <v>443</v>
      </c>
      <c r="E292" s="248" t="s">
        <v>465</v>
      </c>
      <c r="F292" s="249" t="s">
        <v>466</v>
      </c>
      <c r="G292" s="250" t="s">
        <v>179</v>
      </c>
      <c r="H292" s="251">
        <v>52</v>
      </c>
      <c r="I292" s="252"/>
      <c r="J292" s="253">
        <f>ROUND(I292*H292,2)</f>
        <v>0</v>
      </c>
      <c r="K292" s="249" t="s">
        <v>161</v>
      </c>
      <c r="L292" s="254"/>
      <c r="M292" s="255" t="s">
        <v>1</v>
      </c>
      <c r="N292" s="256" t="s">
        <v>42</v>
      </c>
      <c r="O292" s="70"/>
      <c r="P292" s="216">
        <f>O292*H292</f>
        <v>0</v>
      </c>
      <c r="Q292" s="216">
        <v>7.4200000000000004E-3</v>
      </c>
      <c r="R292" s="216">
        <f>Q292*H292</f>
        <v>0.38584000000000002</v>
      </c>
      <c r="S292" s="216">
        <v>0</v>
      </c>
      <c r="T292" s="217">
        <f>S292*H292</f>
        <v>0</v>
      </c>
      <c r="U292" s="33"/>
      <c r="V292" s="33"/>
      <c r="W292" s="33"/>
      <c r="X292" s="33"/>
      <c r="Y292" s="33"/>
      <c r="Z292" s="33"/>
      <c r="AA292" s="33"/>
      <c r="AB292" s="33"/>
      <c r="AC292" s="33"/>
      <c r="AD292" s="33"/>
      <c r="AE292" s="33"/>
      <c r="AR292" s="218" t="s">
        <v>208</v>
      </c>
      <c r="AT292" s="218" t="s">
        <v>443</v>
      </c>
      <c r="AU292" s="218" t="s">
        <v>86</v>
      </c>
      <c r="AY292" s="16" t="s">
        <v>154</v>
      </c>
      <c r="BE292" s="219">
        <f>IF(N292="základní",J292,0)</f>
        <v>0</v>
      </c>
      <c r="BF292" s="219">
        <f>IF(N292="snížená",J292,0)</f>
        <v>0</v>
      </c>
      <c r="BG292" s="219">
        <f>IF(N292="zákl. přenesená",J292,0)</f>
        <v>0</v>
      </c>
      <c r="BH292" s="219">
        <f>IF(N292="sníž. přenesená",J292,0)</f>
        <v>0</v>
      </c>
      <c r="BI292" s="219">
        <f>IF(N292="nulová",J292,0)</f>
        <v>0</v>
      </c>
      <c r="BJ292" s="16" t="s">
        <v>84</v>
      </c>
      <c r="BK292" s="219">
        <f>ROUND(I292*H292,2)</f>
        <v>0</v>
      </c>
      <c r="BL292" s="16" t="s">
        <v>162</v>
      </c>
      <c r="BM292" s="218" t="s">
        <v>467</v>
      </c>
    </row>
    <row r="293" spans="1:65" s="2" customFormat="1" ht="11.25">
      <c r="A293" s="33"/>
      <c r="B293" s="34"/>
      <c r="C293" s="35"/>
      <c r="D293" s="220" t="s">
        <v>164</v>
      </c>
      <c r="E293" s="35"/>
      <c r="F293" s="221" t="s">
        <v>466</v>
      </c>
      <c r="G293" s="35"/>
      <c r="H293" s="35"/>
      <c r="I293" s="121"/>
      <c r="J293" s="35"/>
      <c r="K293" s="35"/>
      <c r="L293" s="38"/>
      <c r="M293" s="222"/>
      <c r="N293" s="223"/>
      <c r="O293" s="70"/>
      <c r="P293" s="70"/>
      <c r="Q293" s="70"/>
      <c r="R293" s="70"/>
      <c r="S293" s="70"/>
      <c r="T293" s="71"/>
      <c r="U293" s="33"/>
      <c r="V293" s="33"/>
      <c r="W293" s="33"/>
      <c r="X293" s="33"/>
      <c r="Y293" s="33"/>
      <c r="Z293" s="33"/>
      <c r="AA293" s="33"/>
      <c r="AB293" s="33"/>
      <c r="AC293" s="33"/>
      <c r="AD293" s="33"/>
      <c r="AE293" s="33"/>
      <c r="AT293" s="16" t="s">
        <v>164</v>
      </c>
      <c r="AU293" s="16" t="s">
        <v>86</v>
      </c>
    </row>
    <row r="294" spans="1:65" s="2" customFormat="1" ht="21.75" customHeight="1">
      <c r="A294" s="33"/>
      <c r="B294" s="34"/>
      <c r="C294" s="247" t="s">
        <v>468</v>
      </c>
      <c r="D294" s="247" t="s">
        <v>443</v>
      </c>
      <c r="E294" s="248" t="s">
        <v>469</v>
      </c>
      <c r="F294" s="249" t="s">
        <v>470</v>
      </c>
      <c r="G294" s="250" t="s">
        <v>179</v>
      </c>
      <c r="H294" s="251">
        <v>104</v>
      </c>
      <c r="I294" s="252"/>
      <c r="J294" s="253">
        <f>ROUND(I294*H294,2)</f>
        <v>0</v>
      </c>
      <c r="K294" s="249" t="s">
        <v>161</v>
      </c>
      <c r="L294" s="254"/>
      <c r="M294" s="255" t="s">
        <v>1</v>
      </c>
      <c r="N294" s="256" t="s">
        <v>42</v>
      </c>
      <c r="O294" s="70"/>
      <c r="P294" s="216">
        <f>O294*H294</f>
        <v>0</v>
      </c>
      <c r="Q294" s="216">
        <v>1.23E-3</v>
      </c>
      <c r="R294" s="216">
        <f>Q294*H294</f>
        <v>0.12792000000000001</v>
      </c>
      <c r="S294" s="216">
        <v>0</v>
      </c>
      <c r="T294" s="217">
        <f>S294*H294</f>
        <v>0</v>
      </c>
      <c r="U294" s="33"/>
      <c r="V294" s="33"/>
      <c r="W294" s="33"/>
      <c r="X294" s="33"/>
      <c r="Y294" s="33"/>
      <c r="Z294" s="33"/>
      <c r="AA294" s="33"/>
      <c r="AB294" s="33"/>
      <c r="AC294" s="33"/>
      <c r="AD294" s="33"/>
      <c r="AE294" s="33"/>
      <c r="AR294" s="218" t="s">
        <v>208</v>
      </c>
      <c r="AT294" s="218" t="s">
        <v>443</v>
      </c>
      <c r="AU294" s="218" t="s">
        <v>86</v>
      </c>
      <c r="AY294" s="16" t="s">
        <v>154</v>
      </c>
      <c r="BE294" s="219">
        <f>IF(N294="základní",J294,0)</f>
        <v>0</v>
      </c>
      <c r="BF294" s="219">
        <f>IF(N294="snížená",J294,0)</f>
        <v>0</v>
      </c>
      <c r="BG294" s="219">
        <f>IF(N294="zákl. přenesená",J294,0)</f>
        <v>0</v>
      </c>
      <c r="BH294" s="219">
        <f>IF(N294="sníž. přenesená",J294,0)</f>
        <v>0</v>
      </c>
      <c r="BI294" s="219">
        <f>IF(N294="nulová",J294,0)</f>
        <v>0</v>
      </c>
      <c r="BJ294" s="16" t="s">
        <v>84</v>
      </c>
      <c r="BK294" s="219">
        <f>ROUND(I294*H294,2)</f>
        <v>0</v>
      </c>
      <c r="BL294" s="16" t="s">
        <v>162</v>
      </c>
      <c r="BM294" s="218" t="s">
        <v>471</v>
      </c>
    </row>
    <row r="295" spans="1:65" s="2" customFormat="1" ht="11.25">
      <c r="A295" s="33"/>
      <c r="B295" s="34"/>
      <c r="C295" s="35"/>
      <c r="D295" s="220" t="s">
        <v>164</v>
      </c>
      <c r="E295" s="35"/>
      <c r="F295" s="221" t="s">
        <v>470</v>
      </c>
      <c r="G295" s="35"/>
      <c r="H295" s="35"/>
      <c r="I295" s="121"/>
      <c r="J295" s="35"/>
      <c r="K295" s="35"/>
      <c r="L295" s="38"/>
      <c r="M295" s="222"/>
      <c r="N295" s="223"/>
      <c r="O295" s="70"/>
      <c r="P295" s="70"/>
      <c r="Q295" s="70"/>
      <c r="R295" s="70"/>
      <c r="S295" s="70"/>
      <c r="T295" s="71"/>
      <c r="U295" s="33"/>
      <c r="V295" s="33"/>
      <c r="W295" s="33"/>
      <c r="X295" s="33"/>
      <c r="Y295" s="33"/>
      <c r="Z295" s="33"/>
      <c r="AA295" s="33"/>
      <c r="AB295" s="33"/>
      <c r="AC295" s="33"/>
      <c r="AD295" s="33"/>
      <c r="AE295" s="33"/>
      <c r="AT295" s="16" t="s">
        <v>164</v>
      </c>
      <c r="AU295" s="16" t="s">
        <v>86</v>
      </c>
    </row>
    <row r="296" spans="1:65" s="2" customFormat="1" ht="21.75" customHeight="1">
      <c r="A296" s="33"/>
      <c r="B296" s="34"/>
      <c r="C296" s="247" t="s">
        <v>472</v>
      </c>
      <c r="D296" s="247" t="s">
        <v>443</v>
      </c>
      <c r="E296" s="248" t="s">
        <v>473</v>
      </c>
      <c r="F296" s="249" t="s">
        <v>474</v>
      </c>
      <c r="G296" s="250" t="s">
        <v>179</v>
      </c>
      <c r="H296" s="251">
        <v>1176</v>
      </c>
      <c r="I296" s="252"/>
      <c r="J296" s="253">
        <f>ROUND(I296*H296,2)</f>
        <v>0</v>
      </c>
      <c r="K296" s="249" t="s">
        <v>161</v>
      </c>
      <c r="L296" s="254"/>
      <c r="M296" s="255" t="s">
        <v>1</v>
      </c>
      <c r="N296" s="256" t="s">
        <v>42</v>
      </c>
      <c r="O296" s="70"/>
      <c r="P296" s="216">
        <f>O296*H296</f>
        <v>0</v>
      </c>
      <c r="Q296" s="216">
        <v>5.1999999999999995E-4</v>
      </c>
      <c r="R296" s="216">
        <f>Q296*H296</f>
        <v>0.61151999999999995</v>
      </c>
      <c r="S296" s="216">
        <v>0</v>
      </c>
      <c r="T296" s="217">
        <f>S296*H296</f>
        <v>0</v>
      </c>
      <c r="U296" s="33"/>
      <c r="V296" s="33"/>
      <c r="W296" s="33"/>
      <c r="X296" s="33"/>
      <c r="Y296" s="33"/>
      <c r="Z296" s="33"/>
      <c r="AA296" s="33"/>
      <c r="AB296" s="33"/>
      <c r="AC296" s="33"/>
      <c r="AD296" s="33"/>
      <c r="AE296" s="33"/>
      <c r="AR296" s="218" t="s">
        <v>208</v>
      </c>
      <c r="AT296" s="218" t="s">
        <v>443</v>
      </c>
      <c r="AU296" s="218" t="s">
        <v>86</v>
      </c>
      <c r="AY296" s="16" t="s">
        <v>154</v>
      </c>
      <c r="BE296" s="219">
        <f>IF(N296="základní",J296,0)</f>
        <v>0</v>
      </c>
      <c r="BF296" s="219">
        <f>IF(N296="snížená",J296,0)</f>
        <v>0</v>
      </c>
      <c r="BG296" s="219">
        <f>IF(N296="zákl. přenesená",J296,0)</f>
        <v>0</v>
      </c>
      <c r="BH296" s="219">
        <f>IF(N296="sníž. přenesená",J296,0)</f>
        <v>0</v>
      </c>
      <c r="BI296" s="219">
        <f>IF(N296="nulová",J296,0)</f>
        <v>0</v>
      </c>
      <c r="BJ296" s="16" t="s">
        <v>84</v>
      </c>
      <c r="BK296" s="219">
        <f>ROUND(I296*H296,2)</f>
        <v>0</v>
      </c>
      <c r="BL296" s="16" t="s">
        <v>162</v>
      </c>
      <c r="BM296" s="218" t="s">
        <v>475</v>
      </c>
    </row>
    <row r="297" spans="1:65" s="2" customFormat="1" ht="11.25">
      <c r="A297" s="33"/>
      <c r="B297" s="34"/>
      <c r="C297" s="35"/>
      <c r="D297" s="220" t="s">
        <v>164</v>
      </c>
      <c r="E297" s="35"/>
      <c r="F297" s="221" t="s">
        <v>474</v>
      </c>
      <c r="G297" s="35"/>
      <c r="H297" s="35"/>
      <c r="I297" s="121"/>
      <c r="J297" s="35"/>
      <c r="K297" s="35"/>
      <c r="L297" s="38"/>
      <c r="M297" s="222"/>
      <c r="N297" s="223"/>
      <c r="O297" s="70"/>
      <c r="P297" s="70"/>
      <c r="Q297" s="70"/>
      <c r="R297" s="70"/>
      <c r="S297" s="70"/>
      <c r="T297" s="71"/>
      <c r="U297" s="33"/>
      <c r="V297" s="33"/>
      <c r="W297" s="33"/>
      <c r="X297" s="33"/>
      <c r="Y297" s="33"/>
      <c r="Z297" s="33"/>
      <c r="AA297" s="33"/>
      <c r="AB297" s="33"/>
      <c r="AC297" s="33"/>
      <c r="AD297" s="33"/>
      <c r="AE297" s="33"/>
      <c r="AT297" s="16" t="s">
        <v>164</v>
      </c>
      <c r="AU297" s="16" t="s">
        <v>86</v>
      </c>
    </row>
    <row r="298" spans="1:65" s="13" customFormat="1" ht="11.25">
      <c r="B298" s="225"/>
      <c r="C298" s="226"/>
      <c r="D298" s="220" t="s">
        <v>168</v>
      </c>
      <c r="E298" s="227" t="s">
        <v>1</v>
      </c>
      <c r="F298" s="228" t="s">
        <v>476</v>
      </c>
      <c r="G298" s="226"/>
      <c r="H298" s="229">
        <v>1176</v>
      </c>
      <c r="I298" s="230"/>
      <c r="J298" s="226"/>
      <c r="K298" s="226"/>
      <c r="L298" s="231"/>
      <c r="M298" s="232"/>
      <c r="N298" s="233"/>
      <c r="O298" s="233"/>
      <c r="P298" s="233"/>
      <c r="Q298" s="233"/>
      <c r="R298" s="233"/>
      <c r="S298" s="233"/>
      <c r="T298" s="234"/>
      <c r="AT298" s="235" t="s">
        <v>168</v>
      </c>
      <c r="AU298" s="235" t="s">
        <v>86</v>
      </c>
      <c r="AV298" s="13" t="s">
        <v>86</v>
      </c>
      <c r="AW298" s="13" t="s">
        <v>34</v>
      </c>
      <c r="AX298" s="13" t="s">
        <v>84</v>
      </c>
      <c r="AY298" s="235" t="s">
        <v>154</v>
      </c>
    </row>
    <row r="299" spans="1:65" s="2" customFormat="1" ht="21.75" customHeight="1">
      <c r="A299" s="33"/>
      <c r="B299" s="34"/>
      <c r="C299" s="247" t="s">
        <v>477</v>
      </c>
      <c r="D299" s="247" t="s">
        <v>443</v>
      </c>
      <c r="E299" s="248" t="s">
        <v>478</v>
      </c>
      <c r="F299" s="249" t="s">
        <v>479</v>
      </c>
      <c r="G299" s="250" t="s">
        <v>179</v>
      </c>
      <c r="H299" s="251">
        <v>784</v>
      </c>
      <c r="I299" s="252"/>
      <c r="J299" s="253">
        <f>ROUND(I299*H299,2)</f>
        <v>0</v>
      </c>
      <c r="K299" s="249" t="s">
        <v>161</v>
      </c>
      <c r="L299" s="254"/>
      <c r="M299" s="255" t="s">
        <v>1</v>
      </c>
      <c r="N299" s="256" t="s">
        <v>42</v>
      </c>
      <c r="O299" s="70"/>
      <c r="P299" s="216">
        <f>O299*H299</f>
        <v>0</v>
      </c>
      <c r="Q299" s="216">
        <v>5.6999999999999998E-4</v>
      </c>
      <c r="R299" s="216">
        <f>Q299*H299</f>
        <v>0.44688</v>
      </c>
      <c r="S299" s="216">
        <v>0</v>
      </c>
      <c r="T299" s="217">
        <f>S299*H299</f>
        <v>0</v>
      </c>
      <c r="U299" s="33"/>
      <c r="V299" s="33"/>
      <c r="W299" s="33"/>
      <c r="X299" s="33"/>
      <c r="Y299" s="33"/>
      <c r="Z299" s="33"/>
      <c r="AA299" s="33"/>
      <c r="AB299" s="33"/>
      <c r="AC299" s="33"/>
      <c r="AD299" s="33"/>
      <c r="AE299" s="33"/>
      <c r="AR299" s="218" t="s">
        <v>208</v>
      </c>
      <c r="AT299" s="218" t="s">
        <v>443</v>
      </c>
      <c r="AU299" s="218" t="s">
        <v>86</v>
      </c>
      <c r="AY299" s="16" t="s">
        <v>154</v>
      </c>
      <c r="BE299" s="219">
        <f>IF(N299="základní",J299,0)</f>
        <v>0</v>
      </c>
      <c r="BF299" s="219">
        <f>IF(N299="snížená",J299,0)</f>
        <v>0</v>
      </c>
      <c r="BG299" s="219">
        <f>IF(N299="zákl. přenesená",J299,0)</f>
        <v>0</v>
      </c>
      <c r="BH299" s="219">
        <f>IF(N299="sníž. přenesená",J299,0)</f>
        <v>0</v>
      </c>
      <c r="BI299" s="219">
        <f>IF(N299="nulová",J299,0)</f>
        <v>0</v>
      </c>
      <c r="BJ299" s="16" t="s">
        <v>84</v>
      </c>
      <c r="BK299" s="219">
        <f>ROUND(I299*H299,2)</f>
        <v>0</v>
      </c>
      <c r="BL299" s="16" t="s">
        <v>162</v>
      </c>
      <c r="BM299" s="218" t="s">
        <v>480</v>
      </c>
    </row>
    <row r="300" spans="1:65" s="2" customFormat="1" ht="11.25">
      <c r="A300" s="33"/>
      <c r="B300" s="34"/>
      <c r="C300" s="35"/>
      <c r="D300" s="220" t="s">
        <v>164</v>
      </c>
      <c r="E300" s="35"/>
      <c r="F300" s="221" t="s">
        <v>479</v>
      </c>
      <c r="G300" s="35"/>
      <c r="H300" s="35"/>
      <c r="I300" s="121"/>
      <c r="J300" s="35"/>
      <c r="K300" s="35"/>
      <c r="L300" s="38"/>
      <c r="M300" s="222"/>
      <c r="N300" s="223"/>
      <c r="O300" s="70"/>
      <c r="P300" s="70"/>
      <c r="Q300" s="70"/>
      <c r="R300" s="70"/>
      <c r="S300" s="70"/>
      <c r="T300" s="71"/>
      <c r="U300" s="33"/>
      <c r="V300" s="33"/>
      <c r="W300" s="33"/>
      <c r="X300" s="33"/>
      <c r="Y300" s="33"/>
      <c r="Z300" s="33"/>
      <c r="AA300" s="33"/>
      <c r="AB300" s="33"/>
      <c r="AC300" s="33"/>
      <c r="AD300" s="33"/>
      <c r="AE300" s="33"/>
      <c r="AT300" s="16" t="s">
        <v>164</v>
      </c>
      <c r="AU300" s="16" t="s">
        <v>86</v>
      </c>
    </row>
    <row r="301" spans="1:65" s="13" customFormat="1" ht="11.25">
      <c r="B301" s="225"/>
      <c r="C301" s="226"/>
      <c r="D301" s="220" t="s">
        <v>168</v>
      </c>
      <c r="E301" s="227" t="s">
        <v>1</v>
      </c>
      <c r="F301" s="228" t="s">
        <v>481</v>
      </c>
      <c r="G301" s="226"/>
      <c r="H301" s="229">
        <v>784</v>
      </c>
      <c r="I301" s="230"/>
      <c r="J301" s="226"/>
      <c r="K301" s="226"/>
      <c r="L301" s="231"/>
      <c r="M301" s="232"/>
      <c r="N301" s="233"/>
      <c r="O301" s="233"/>
      <c r="P301" s="233"/>
      <c r="Q301" s="233"/>
      <c r="R301" s="233"/>
      <c r="S301" s="233"/>
      <c r="T301" s="234"/>
      <c r="AT301" s="235" t="s">
        <v>168</v>
      </c>
      <c r="AU301" s="235" t="s">
        <v>86</v>
      </c>
      <c r="AV301" s="13" t="s">
        <v>86</v>
      </c>
      <c r="AW301" s="13" t="s">
        <v>34</v>
      </c>
      <c r="AX301" s="13" t="s">
        <v>84</v>
      </c>
      <c r="AY301" s="235" t="s">
        <v>154</v>
      </c>
    </row>
    <row r="302" spans="1:65" s="2" customFormat="1" ht="21.75" customHeight="1">
      <c r="A302" s="33"/>
      <c r="B302" s="34"/>
      <c r="C302" s="247" t="s">
        <v>482</v>
      </c>
      <c r="D302" s="247" t="s">
        <v>443</v>
      </c>
      <c r="E302" s="248" t="s">
        <v>483</v>
      </c>
      <c r="F302" s="249" t="s">
        <v>484</v>
      </c>
      <c r="G302" s="250" t="s">
        <v>179</v>
      </c>
      <c r="H302" s="251">
        <v>1176</v>
      </c>
      <c r="I302" s="252"/>
      <c r="J302" s="253">
        <f>ROUND(I302*H302,2)</f>
        <v>0</v>
      </c>
      <c r="K302" s="249" t="s">
        <v>161</v>
      </c>
      <c r="L302" s="254"/>
      <c r="M302" s="255" t="s">
        <v>1</v>
      </c>
      <c r="N302" s="256" t="s">
        <v>42</v>
      </c>
      <c r="O302" s="70"/>
      <c r="P302" s="216">
        <f>O302*H302</f>
        <v>0</v>
      </c>
      <c r="Q302" s="216">
        <v>9.0000000000000006E-5</v>
      </c>
      <c r="R302" s="216">
        <f>Q302*H302</f>
        <v>0.10584</v>
      </c>
      <c r="S302" s="216">
        <v>0</v>
      </c>
      <c r="T302" s="217">
        <f>S302*H302</f>
        <v>0</v>
      </c>
      <c r="U302" s="33"/>
      <c r="V302" s="33"/>
      <c r="W302" s="33"/>
      <c r="X302" s="33"/>
      <c r="Y302" s="33"/>
      <c r="Z302" s="33"/>
      <c r="AA302" s="33"/>
      <c r="AB302" s="33"/>
      <c r="AC302" s="33"/>
      <c r="AD302" s="33"/>
      <c r="AE302" s="33"/>
      <c r="AR302" s="218" t="s">
        <v>208</v>
      </c>
      <c r="AT302" s="218" t="s">
        <v>443</v>
      </c>
      <c r="AU302" s="218" t="s">
        <v>86</v>
      </c>
      <c r="AY302" s="16" t="s">
        <v>154</v>
      </c>
      <c r="BE302" s="219">
        <f>IF(N302="základní",J302,0)</f>
        <v>0</v>
      </c>
      <c r="BF302" s="219">
        <f>IF(N302="snížená",J302,0)</f>
        <v>0</v>
      </c>
      <c r="BG302" s="219">
        <f>IF(N302="zákl. přenesená",J302,0)</f>
        <v>0</v>
      </c>
      <c r="BH302" s="219">
        <f>IF(N302="sníž. přenesená",J302,0)</f>
        <v>0</v>
      </c>
      <c r="BI302" s="219">
        <f>IF(N302="nulová",J302,0)</f>
        <v>0</v>
      </c>
      <c r="BJ302" s="16" t="s">
        <v>84</v>
      </c>
      <c r="BK302" s="219">
        <f>ROUND(I302*H302,2)</f>
        <v>0</v>
      </c>
      <c r="BL302" s="16" t="s">
        <v>162</v>
      </c>
      <c r="BM302" s="218" t="s">
        <v>485</v>
      </c>
    </row>
    <row r="303" spans="1:65" s="2" customFormat="1" ht="11.25">
      <c r="A303" s="33"/>
      <c r="B303" s="34"/>
      <c r="C303" s="35"/>
      <c r="D303" s="220" t="s">
        <v>164</v>
      </c>
      <c r="E303" s="35"/>
      <c r="F303" s="221" t="s">
        <v>484</v>
      </c>
      <c r="G303" s="35"/>
      <c r="H303" s="35"/>
      <c r="I303" s="121"/>
      <c r="J303" s="35"/>
      <c r="K303" s="35"/>
      <c r="L303" s="38"/>
      <c r="M303" s="222"/>
      <c r="N303" s="223"/>
      <c r="O303" s="70"/>
      <c r="P303" s="70"/>
      <c r="Q303" s="70"/>
      <c r="R303" s="70"/>
      <c r="S303" s="70"/>
      <c r="T303" s="71"/>
      <c r="U303" s="33"/>
      <c r="V303" s="33"/>
      <c r="W303" s="33"/>
      <c r="X303" s="33"/>
      <c r="Y303" s="33"/>
      <c r="Z303" s="33"/>
      <c r="AA303" s="33"/>
      <c r="AB303" s="33"/>
      <c r="AC303" s="33"/>
      <c r="AD303" s="33"/>
      <c r="AE303" s="33"/>
      <c r="AT303" s="16" t="s">
        <v>164</v>
      </c>
      <c r="AU303" s="16" t="s">
        <v>86</v>
      </c>
    </row>
    <row r="304" spans="1:65" s="13" customFormat="1" ht="11.25">
      <c r="B304" s="225"/>
      <c r="C304" s="226"/>
      <c r="D304" s="220" t="s">
        <v>168</v>
      </c>
      <c r="E304" s="227" t="s">
        <v>1</v>
      </c>
      <c r="F304" s="228" t="s">
        <v>476</v>
      </c>
      <c r="G304" s="226"/>
      <c r="H304" s="229">
        <v>1176</v>
      </c>
      <c r="I304" s="230"/>
      <c r="J304" s="226"/>
      <c r="K304" s="226"/>
      <c r="L304" s="231"/>
      <c r="M304" s="232"/>
      <c r="N304" s="233"/>
      <c r="O304" s="233"/>
      <c r="P304" s="233"/>
      <c r="Q304" s="233"/>
      <c r="R304" s="233"/>
      <c r="S304" s="233"/>
      <c r="T304" s="234"/>
      <c r="AT304" s="235" t="s">
        <v>168</v>
      </c>
      <c r="AU304" s="235" t="s">
        <v>86</v>
      </c>
      <c r="AV304" s="13" t="s">
        <v>86</v>
      </c>
      <c r="AW304" s="13" t="s">
        <v>34</v>
      </c>
      <c r="AX304" s="13" t="s">
        <v>84</v>
      </c>
      <c r="AY304" s="235" t="s">
        <v>154</v>
      </c>
    </row>
    <row r="305" spans="1:65" s="2" customFormat="1" ht="21.75" customHeight="1">
      <c r="A305" s="33"/>
      <c r="B305" s="34"/>
      <c r="C305" s="247" t="s">
        <v>486</v>
      </c>
      <c r="D305" s="247" t="s">
        <v>443</v>
      </c>
      <c r="E305" s="248" t="s">
        <v>487</v>
      </c>
      <c r="F305" s="249" t="s">
        <v>488</v>
      </c>
      <c r="G305" s="250" t="s">
        <v>179</v>
      </c>
      <c r="H305" s="251">
        <v>310</v>
      </c>
      <c r="I305" s="252"/>
      <c r="J305" s="253">
        <f>ROUND(I305*H305,2)</f>
        <v>0</v>
      </c>
      <c r="K305" s="249" t="s">
        <v>161</v>
      </c>
      <c r="L305" s="254"/>
      <c r="M305" s="255" t="s">
        <v>1</v>
      </c>
      <c r="N305" s="256" t="s">
        <v>42</v>
      </c>
      <c r="O305" s="70"/>
      <c r="P305" s="216">
        <f>O305*H305</f>
        <v>0</v>
      </c>
      <c r="Q305" s="216">
        <v>1.8000000000000001E-4</v>
      </c>
      <c r="R305" s="216">
        <f>Q305*H305</f>
        <v>5.5800000000000002E-2</v>
      </c>
      <c r="S305" s="216">
        <v>0</v>
      </c>
      <c r="T305" s="217">
        <f>S305*H305</f>
        <v>0</v>
      </c>
      <c r="U305" s="33"/>
      <c r="V305" s="33"/>
      <c r="W305" s="33"/>
      <c r="X305" s="33"/>
      <c r="Y305" s="33"/>
      <c r="Z305" s="33"/>
      <c r="AA305" s="33"/>
      <c r="AB305" s="33"/>
      <c r="AC305" s="33"/>
      <c r="AD305" s="33"/>
      <c r="AE305" s="33"/>
      <c r="AR305" s="218" t="s">
        <v>208</v>
      </c>
      <c r="AT305" s="218" t="s">
        <v>443</v>
      </c>
      <c r="AU305" s="218" t="s">
        <v>86</v>
      </c>
      <c r="AY305" s="16" t="s">
        <v>154</v>
      </c>
      <c r="BE305" s="219">
        <f>IF(N305="základní",J305,0)</f>
        <v>0</v>
      </c>
      <c r="BF305" s="219">
        <f>IF(N305="snížená",J305,0)</f>
        <v>0</v>
      </c>
      <c r="BG305" s="219">
        <f>IF(N305="zákl. přenesená",J305,0)</f>
        <v>0</v>
      </c>
      <c r="BH305" s="219">
        <f>IF(N305="sníž. přenesená",J305,0)</f>
        <v>0</v>
      </c>
      <c r="BI305" s="219">
        <f>IF(N305="nulová",J305,0)</f>
        <v>0</v>
      </c>
      <c r="BJ305" s="16" t="s">
        <v>84</v>
      </c>
      <c r="BK305" s="219">
        <f>ROUND(I305*H305,2)</f>
        <v>0</v>
      </c>
      <c r="BL305" s="16" t="s">
        <v>162</v>
      </c>
      <c r="BM305" s="218" t="s">
        <v>489</v>
      </c>
    </row>
    <row r="306" spans="1:65" s="2" customFormat="1" ht="11.25">
      <c r="A306" s="33"/>
      <c r="B306" s="34"/>
      <c r="C306" s="35"/>
      <c r="D306" s="220" t="s">
        <v>164</v>
      </c>
      <c r="E306" s="35"/>
      <c r="F306" s="221" t="s">
        <v>488</v>
      </c>
      <c r="G306" s="35"/>
      <c r="H306" s="35"/>
      <c r="I306" s="121"/>
      <c r="J306" s="35"/>
      <c r="K306" s="35"/>
      <c r="L306" s="38"/>
      <c r="M306" s="222"/>
      <c r="N306" s="223"/>
      <c r="O306" s="70"/>
      <c r="P306" s="70"/>
      <c r="Q306" s="70"/>
      <c r="R306" s="70"/>
      <c r="S306" s="70"/>
      <c r="T306" s="71"/>
      <c r="U306" s="33"/>
      <c r="V306" s="33"/>
      <c r="W306" s="33"/>
      <c r="X306" s="33"/>
      <c r="Y306" s="33"/>
      <c r="Z306" s="33"/>
      <c r="AA306" s="33"/>
      <c r="AB306" s="33"/>
      <c r="AC306" s="33"/>
      <c r="AD306" s="33"/>
      <c r="AE306" s="33"/>
      <c r="AT306" s="16" t="s">
        <v>164</v>
      </c>
      <c r="AU306" s="16" t="s">
        <v>86</v>
      </c>
    </row>
    <row r="307" spans="1:65" s="13" customFormat="1" ht="11.25">
      <c r="B307" s="225"/>
      <c r="C307" s="226"/>
      <c r="D307" s="220" t="s">
        <v>168</v>
      </c>
      <c r="E307" s="227" t="s">
        <v>1</v>
      </c>
      <c r="F307" s="228" t="s">
        <v>490</v>
      </c>
      <c r="G307" s="226"/>
      <c r="H307" s="229">
        <v>310</v>
      </c>
      <c r="I307" s="230"/>
      <c r="J307" s="226"/>
      <c r="K307" s="226"/>
      <c r="L307" s="231"/>
      <c r="M307" s="232"/>
      <c r="N307" s="233"/>
      <c r="O307" s="233"/>
      <c r="P307" s="233"/>
      <c r="Q307" s="233"/>
      <c r="R307" s="233"/>
      <c r="S307" s="233"/>
      <c r="T307" s="234"/>
      <c r="AT307" s="235" t="s">
        <v>168</v>
      </c>
      <c r="AU307" s="235" t="s">
        <v>86</v>
      </c>
      <c r="AV307" s="13" t="s">
        <v>86</v>
      </c>
      <c r="AW307" s="13" t="s">
        <v>34</v>
      </c>
      <c r="AX307" s="13" t="s">
        <v>84</v>
      </c>
      <c r="AY307" s="235" t="s">
        <v>154</v>
      </c>
    </row>
    <row r="308" spans="1:65" s="2" customFormat="1" ht="21.75" customHeight="1">
      <c r="A308" s="33"/>
      <c r="B308" s="34"/>
      <c r="C308" s="247" t="s">
        <v>491</v>
      </c>
      <c r="D308" s="247" t="s">
        <v>443</v>
      </c>
      <c r="E308" s="248" t="s">
        <v>492</v>
      </c>
      <c r="F308" s="249" t="s">
        <v>493</v>
      </c>
      <c r="G308" s="250" t="s">
        <v>179</v>
      </c>
      <c r="H308" s="251">
        <v>310</v>
      </c>
      <c r="I308" s="252"/>
      <c r="J308" s="253">
        <f>ROUND(I308*H308,2)</f>
        <v>0</v>
      </c>
      <c r="K308" s="249" t="s">
        <v>161</v>
      </c>
      <c r="L308" s="254"/>
      <c r="M308" s="255" t="s">
        <v>1</v>
      </c>
      <c r="N308" s="256" t="s">
        <v>42</v>
      </c>
      <c r="O308" s="70"/>
      <c r="P308" s="216">
        <f>O308*H308</f>
        <v>0</v>
      </c>
      <c r="Q308" s="216">
        <v>9.0000000000000006E-5</v>
      </c>
      <c r="R308" s="216">
        <f>Q308*H308</f>
        <v>2.7900000000000001E-2</v>
      </c>
      <c r="S308" s="216">
        <v>0</v>
      </c>
      <c r="T308" s="217">
        <f>S308*H308</f>
        <v>0</v>
      </c>
      <c r="U308" s="33"/>
      <c r="V308" s="33"/>
      <c r="W308" s="33"/>
      <c r="X308" s="33"/>
      <c r="Y308" s="33"/>
      <c r="Z308" s="33"/>
      <c r="AA308" s="33"/>
      <c r="AB308" s="33"/>
      <c r="AC308" s="33"/>
      <c r="AD308" s="33"/>
      <c r="AE308" s="33"/>
      <c r="AR308" s="218" t="s">
        <v>208</v>
      </c>
      <c r="AT308" s="218" t="s">
        <v>443</v>
      </c>
      <c r="AU308" s="218" t="s">
        <v>86</v>
      </c>
      <c r="AY308" s="16" t="s">
        <v>154</v>
      </c>
      <c r="BE308" s="219">
        <f>IF(N308="základní",J308,0)</f>
        <v>0</v>
      </c>
      <c r="BF308" s="219">
        <f>IF(N308="snížená",J308,0)</f>
        <v>0</v>
      </c>
      <c r="BG308" s="219">
        <f>IF(N308="zákl. přenesená",J308,0)</f>
        <v>0</v>
      </c>
      <c r="BH308" s="219">
        <f>IF(N308="sníž. přenesená",J308,0)</f>
        <v>0</v>
      </c>
      <c r="BI308" s="219">
        <f>IF(N308="nulová",J308,0)</f>
        <v>0</v>
      </c>
      <c r="BJ308" s="16" t="s">
        <v>84</v>
      </c>
      <c r="BK308" s="219">
        <f>ROUND(I308*H308,2)</f>
        <v>0</v>
      </c>
      <c r="BL308" s="16" t="s">
        <v>162</v>
      </c>
      <c r="BM308" s="218" t="s">
        <v>494</v>
      </c>
    </row>
    <row r="309" spans="1:65" s="2" customFormat="1" ht="11.25">
      <c r="A309" s="33"/>
      <c r="B309" s="34"/>
      <c r="C309" s="35"/>
      <c r="D309" s="220" t="s">
        <v>164</v>
      </c>
      <c r="E309" s="35"/>
      <c r="F309" s="221" t="s">
        <v>493</v>
      </c>
      <c r="G309" s="35"/>
      <c r="H309" s="35"/>
      <c r="I309" s="121"/>
      <c r="J309" s="35"/>
      <c r="K309" s="35"/>
      <c r="L309" s="38"/>
      <c r="M309" s="222"/>
      <c r="N309" s="223"/>
      <c r="O309" s="70"/>
      <c r="P309" s="70"/>
      <c r="Q309" s="70"/>
      <c r="R309" s="70"/>
      <c r="S309" s="70"/>
      <c r="T309" s="71"/>
      <c r="U309" s="33"/>
      <c r="V309" s="33"/>
      <c r="W309" s="33"/>
      <c r="X309" s="33"/>
      <c r="Y309" s="33"/>
      <c r="Z309" s="33"/>
      <c r="AA309" s="33"/>
      <c r="AB309" s="33"/>
      <c r="AC309" s="33"/>
      <c r="AD309" s="33"/>
      <c r="AE309" s="33"/>
      <c r="AT309" s="16" t="s">
        <v>164</v>
      </c>
      <c r="AU309" s="16" t="s">
        <v>86</v>
      </c>
    </row>
    <row r="310" spans="1:65" s="13" customFormat="1" ht="11.25">
      <c r="B310" s="225"/>
      <c r="C310" s="226"/>
      <c r="D310" s="220" t="s">
        <v>168</v>
      </c>
      <c r="E310" s="227" t="s">
        <v>1</v>
      </c>
      <c r="F310" s="228" t="s">
        <v>490</v>
      </c>
      <c r="G310" s="226"/>
      <c r="H310" s="229">
        <v>310</v>
      </c>
      <c r="I310" s="230"/>
      <c r="J310" s="226"/>
      <c r="K310" s="226"/>
      <c r="L310" s="231"/>
      <c r="M310" s="232"/>
      <c r="N310" s="233"/>
      <c r="O310" s="233"/>
      <c r="P310" s="233"/>
      <c r="Q310" s="233"/>
      <c r="R310" s="233"/>
      <c r="S310" s="233"/>
      <c r="T310" s="234"/>
      <c r="AT310" s="235" t="s">
        <v>168</v>
      </c>
      <c r="AU310" s="235" t="s">
        <v>86</v>
      </c>
      <c r="AV310" s="13" t="s">
        <v>86</v>
      </c>
      <c r="AW310" s="13" t="s">
        <v>34</v>
      </c>
      <c r="AX310" s="13" t="s">
        <v>84</v>
      </c>
      <c r="AY310" s="235" t="s">
        <v>154</v>
      </c>
    </row>
    <row r="311" spans="1:65" s="2" customFormat="1" ht="21.75" customHeight="1">
      <c r="A311" s="33"/>
      <c r="B311" s="34"/>
      <c r="C311" s="247" t="s">
        <v>495</v>
      </c>
      <c r="D311" s="247" t="s">
        <v>443</v>
      </c>
      <c r="E311" s="248" t="s">
        <v>496</v>
      </c>
      <c r="F311" s="249" t="s">
        <v>497</v>
      </c>
      <c r="G311" s="250" t="s">
        <v>172</v>
      </c>
      <c r="H311" s="251">
        <v>24</v>
      </c>
      <c r="I311" s="252"/>
      <c r="J311" s="253">
        <f>ROUND(I311*H311,2)</f>
        <v>0</v>
      </c>
      <c r="K311" s="249" t="s">
        <v>161</v>
      </c>
      <c r="L311" s="254"/>
      <c r="M311" s="255" t="s">
        <v>1</v>
      </c>
      <c r="N311" s="256" t="s">
        <v>42</v>
      </c>
      <c r="O311" s="70"/>
      <c r="P311" s="216">
        <f>O311*H311</f>
        <v>0</v>
      </c>
      <c r="Q311" s="216">
        <v>1E-3</v>
      </c>
      <c r="R311" s="216">
        <f>Q311*H311</f>
        <v>2.4E-2</v>
      </c>
      <c r="S311" s="216">
        <v>0</v>
      </c>
      <c r="T311" s="217">
        <f>S311*H311</f>
        <v>0</v>
      </c>
      <c r="U311" s="33"/>
      <c r="V311" s="33"/>
      <c r="W311" s="33"/>
      <c r="X311" s="33"/>
      <c r="Y311" s="33"/>
      <c r="Z311" s="33"/>
      <c r="AA311" s="33"/>
      <c r="AB311" s="33"/>
      <c r="AC311" s="33"/>
      <c r="AD311" s="33"/>
      <c r="AE311" s="33"/>
      <c r="AR311" s="218" t="s">
        <v>208</v>
      </c>
      <c r="AT311" s="218" t="s">
        <v>443</v>
      </c>
      <c r="AU311" s="218" t="s">
        <v>86</v>
      </c>
      <c r="AY311" s="16" t="s">
        <v>154</v>
      </c>
      <c r="BE311" s="219">
        <f>IF(N311="základní",J311,0)</f>
        <v>0</v>
      </c>
      <c r="BF311" s="219">
        <f>IF(N311="snížená",J311,0)</f>
        <v>0</v>
      </c>
      <c r="BG311" s="219">
        <f>IF(N311="zákl. přenesená",J311,0)</f>
        <v>0</v>
      </c>
      <c r="BH311" s="219">
        <f>IF(N311="sníž. přenesená",J311,0)</f>
        <v>0</v>
      </c>
      <c r="BI311" s="219">
        <f>IF(N311="nulová",J311,0)</f>
        <v>0</v>
      </c>
      <c r="BJ311" s="16" t="s">
        <v>84</v>
      </c>
      <c r="BK311" s="219">
        <f>ROUND(I311*H311,2)</f>
        <v>0</v>
      </c>
      <c r="BL311" s="16" t="s">
        <v>162</v>
      </c>
      <c r="BM311" s="218" t="s">
        <v>498</v>
      </c>
    </row>
    <row r="312" spans="1:65" s="2" customFormat="1" ht="11.25">
      <c r="A312" s="33"/>
      <c r="B312" s="34"/>
      <c r="C312" s="35"/>
      <c r="D312" s="220" t="s">
        <v>164</v>
      </c>
      <c r="E312" s="35"/>
      <c r="F312" s="221" t="s">
        <v>497</v>
      </c>
      <c r="G312" s="35"/>
      <c r="H312" s="35"/>
      <c r="I312" s="121"/>
      <c r="J312" s="35"/>
      <c r="K312" s="35"/>
      <c r="L312" s="38"/>
      <c r="M312" s="222"/>
      <c r="N312" s="223"/>
      <c r="O312" s="70"/>
      <c r="P312" s="70"/>
      <c r="Q312" s="70"/>
      <c r="R312" s="70"/>
      <c r="S312" s="70"/>
      <c r="T312" s="71"/>
      <c r="U312" s="33"/>
      <c r="V312" s="33"/>
      <c r="W312" s="33"/>
      <c r="X312" s="33"/>
      <c r="Y312" s="33"/>
      <c r="Z312" s="33"/>
      <c r="AA312" s="33"/>
      <c r="AB312" s="33"/>
      <c r="AC312" s="33"/>
      <c r="AD312" s="33"/>
      <c r="AE312" s="33"/>
      <c r="AT312" s="16" t="s">
        <v>164</v>
      </c>
      <c r="AU312" s="16" t="s">
        <v>86</v>
      </c>
    </row>
    <row r="313" spans="1:65" s="2" customFormat="1" ht="21.75" customHeight="1">
      <c r="A313" s="33"/>
      <c r="B313" s="34"/>
      <c r="C313" s="247" t="s">
        <v>499</v>
      </c>
      <c r="D313" s="247" t="s">
        <v>443</v>
      </c>
      <c r="E313" s="248" t="s">
        <v>500</v>
      </c>
      <c r="F313" s="249" t="s">
        <v>501</v>
      </c>
      <c r="G313" s="250" t="s">
        <v>179</v>
      </c>
      <c r="H313" s="251">
        <v>2</v>
      </c>
      <c r="I313" s="252"/>
      <c r="J313" s="253">
        <f>ROUND(I313*H313,2)</f>
        <v>0</v>
      </c>
      <c r="K313" s="249" t="s">
        <v>161</v>
      </c>
      <c r="L313" s="254"/>
      <c r="M313" s="255" t="s">
        <v>1</v>
      </c>
      <c r="N313" s="256" t="s">
        <v>42</v>
      </c>
      <c r="O313" s="70"/>
      <c r="P313" s="216">
        <f>O313*H313</f>
        <v>0</v>
      </c>
      <c r="Q313" s="216">
        <v>0.105</v>
      </c>
      <c r="R313" s="216">
        <f>Q313*H313</f>
        <v>0.21</v>
      </c>
      <c r="S313" s="216">
        <v>0</v>
      </c>
      <c r="T313" s="217">
        <f>S313*H313</f>
        <v>0</v>
      </c>
      <c r="U313" s="33"/>
      <c r="V313" s="33"/>
      <c r="W313" s="33"/>
      <c r="X313" s="33"/>
      <c r="Y313" s="33"/>
      <c r="Z313" s="33"/>
      <c r="AA313" s="33"/>
      <c r="AB313" s="33"/>
      <c r="AC313" s="33"/>
      <c r="AD313" s="33"/>
      <c r="AE313" s="33"/>
      <c r="AR313" s="218" t="s">
        <v>208</v>
      </c>
      <c r="AT313" s="218" t="s">
        <v>443</v>
      </c>
      <c r="AU313" s="218" t="s">
        <v>86</v>
      </c>
      <c r="AY313" s="16" t="s">
        <v>154</v>
      </c>
      <c r="BE313" s="219">
        <f>IF(N313="základní",J313,0)</f>
        <v>0</v>
      </c>
      <c r="BF313" s="219">
        <f>IF(N313="snížená",J313,0)</f>
        <v>0</v>
      </c>
      <c r="BG313" s="219">
        <f>IF(N313="zákl. přenesená",J313,0)</f>
        <v>0</v>
      </c>
      <c r="BH313" s="219">
        <f>IF(N313="sníž. přenesená",J313,0)</f>
        <v>0</v>
      </c>
      <c r="BI313" s="219">
        <f>IF(N313="nulová",J313,0)</f>
        <v>0</v>
      </c>
      <c r="BJ313" s="16" t="s">
        <v>84</v>
      </c>
      <c r="BK313" s="219">
        <f>ROUND(I313*H313,2)</f>
        <v>0</v>
      </c>
      <c r="BL313" s="16" t="s">
        <v>162</v>
      </c>
      <c r="BM313" s="218" t="s">
        <v>502</v>
      </c>
    </row>
    <row r="314" spans="1:65" s="2" customFormat="1" ht="11.25">
      <c r="A314" s="33"/>
      <c r="B314" s="34"/>
      <c r="C314" s="35"/>
      <c r="D314" s="220" t="s">
        <v>164</v>
      </c>
      <c r="E314" s="35"/>
      <c r="F314" s="221" t="s">
        <v>501</v>
      </c>
      <c r="G314" s="35"/>
      <c r="H314" s="35"/>
      <c r="I314" s="121"/>
      <c r="J314" s="35"/>
      <c r="K314" s="35"/>
      <c r="L314" s="38"/>
      <c r="M314" s="222"/>
      <c r="N314" s="223"/>
      <c r="O314" s="70"/>
      <c r="P314" s="70"/>
      <c r="Q314" s="70"/>
      <c r="R314" s="70"/>
      <c r="S314" s="70"/>
      <c r="T314" s="71"/>
      <c r="U314" s="33"/>
      <c r="V314" s="33"/>
      <c r="W314" s="33"/>
      <c r="X314" s="33"/>
      <c r="Y314" s="33"/>
      <c r="Z314" s="33"/>
      <c r="AA314" s="33"/>
      <c r="AB314" s="33"/>
      <c r="AC314" s="33"/>
      <c r="AD314" s="33"/>
      <c r="AE314" s="33"/>
      <c r="AT314" s="16" t="s">
        <v>164</v>
      </c>
      <c r="AU314" s="16" t="s">
        <v>86</v>
      </c>
    </row>
    <row r="315" spans="1:65" s="2" customFormat="1" ht="21.75" customHeight="1">
      <c r="A315" s="33"/>
      <c r="B315" s="34"/>
      <c r="C315" s="247" t="s">
        <v>503</v>
      </c>
      <c r="D315" s="247" t="s">
        <v>443</v>
      </c>
      <c r="E315" s="248" t="s">
        <v>504</v>
      </c>
      <c r="F315" s="249" t="s">
        <v>505</v>
      </c>
      <c r="G315" s="250" t="s">
        <v>179</v>
      </c>
      <c r="H315" s="251">
        <v>2</v>
      </c>
      <c r="I315" s="252"/>
      <c r="J315" s="253">
        <f>ROUND(I315*H315,2)</f>
        <v>0</v>
      </c>
      <c r="K315" s="249" t="s">
        <v>161</v>
      </c>
      <c r="L315" s="254"/>
      <c r="M315" s="255" t="s">
        <v>1</v>
      </c>
      <c r="N315" s="256" t="s">
        <v>42</v>
      </c>
      <c r="O315" s="70"/>
      <c r="P315" s="216">
        <f>O315*H315</f>
        <v>0</v>
      </c>
      <c r="Q315" s="216">
        <v>0.105</v>
      </c>
      <c r="R315" s="216">
        <f>Q315*H315</f>
        <v>0.21</v>
      </c>
      <c r="S315" s="216">
        <v>0</v>
      </c>
      <c r="T315" s="217">
        <f>S315*H315</f>
        <v>0</v>
      </c>
      <c r="U315" s="33"/>
      <c r="V315" s="33"/>
      <c r="W315" s="33"/>
      <c r="X315" s="33"/>
      <c r="Y315" s="33"/>
      <c r="Z315" s="33"/>
      <c r="AA315" s="33"/>
      <c r="AB315" s="33"/>
      <c r="AC315" s="33"/>
      <c r="AD315" s="33"/>
      <c r="AE315" s="33"/>
      <c r="AR315" s="218" t="s">
        <v>208</v>
      </c>
      <c r="AT315" s="218" t="s">
        <v>443</v>
      </c>
      <c r="AU315" s="218" t="s">
        <v>86</v>
      </c>
      <c r="AY315" s="16" t="s">
        <v>154</v>
      </c>
      <c r="BE315" s="219">
        <f>IF(N315="základní",J315,0)</f>
        <v>0</v>
      </c>
      <c r="BF315" s="219">
        <f>IF(N315="snížená",J315,0)</f>
        <v>0</v>
      </c>
      <c r="BG315" s="219">
        <f>IF(N315="zákl. přenesená",J315,0)</f>
        <v>0</v>
      </c>
      <c r="BH315" s="219">
        <f>IF(N315="sníž. přenesená",J315,0)</f>
        <v>0</v>
      </c>
      <c r="BI315" s="219">
        <f>IF(N315="nulová",J315,0)</f>
        <v>0</v>
      </c>
      <c r="BJ315" s="16" t="s">
        <v>84</v>
      </c>
      <c r="BK315" s="219">
        <f>ROUND(I315*H315,2)</f>
        <v>0</v>
      </c>
      <c r="BL315" s="16" t="s">
        <v>162</v>
      </c>
      <c r="BM315" s="218" t="s">
        <v>506</v>
      </c>
    </row>
    <row r="316" spans="1:65" s="2" customFormat="1" ht="11.25">
      <c r="A316" s="33"/>
      <c r="B316" s="34"/>
      <c r="C316" s="35"/>
      <c r="D316" s="220" t="s">
        <v>164</v>
      </c>
      <c r="E316" s="35"/>
      <c r="F316" s="221" t="s">
        <v>505</v>
      </c>
      <c r="G316" s="35"/>
      <c r="H316" s="35"/>
      <c r="I316" s="121"/>
      <c r="J316" s="35"/>
      <c r="K316" s="35"/>
      <c r="L316" s="38"/>
      <c r="M316" s="222"/>
      <c r="N316" s="223"/>
      <c r="O316" s="70"/>
      <c r="P316" s="70"/>
      <c r="Q316" s="70"/>
      <c r="R316" s="70"/>
      <c r="S316" s="70"/>
      <c r="T316" s="71"/>
      <c r="U316" s="33"/>
      <c r="V316" s="33"/>
      <c r="W316" s="33"/>
      <c r="X316" s="33"/>
      <c r="Y316" s="33"/>
      <c r="Z316" s="33"/>
      <c r="AA316" s="33"/>
      <c r="AB316" s="33"/>
      <c r="AC316" s="33"/>
      <c r="AD316" s="33"/>
      <c r="AE316" s="33"/>
      <c r="AT316" s="16" t="s">
        <v>164</v>
      </c>
      <c r="AU316" s="16" t="s">
        <v>86</v>
      </c>
    </row>
    <row r="317" spans="1:65" s="2" customFormat="1" ht="21.75" customHeight="1">
      <c r="A317" s="33"/>
      <c r="B317" s="34"/>
      <c r="C317" s="247" t="s">
        <v>507</v>
      </c>
      <c r="D317" s="247" t="s">
        <v>443</v>
      </c>
      <c r="E317" s="248" t="s">
        <v>508</v>
      </c>
      <c r="F317" s="249" t="s">
        <v>509</v>
      </c>
      <c r="G317" s="250" t="s">
        <v>185</v>
      </c>
      <c r="H317" s="251">
        <v>2078.587</v>
      </c>
      <c r="I317" s="252"/>
      <c r="J317" s="253">
        <f>ROUND(I317*H317,2)</f>
        <v>0</v>
      </c>
      <c r="K317" s="249" t="s">
        <v>161</v>
      </c>
      <c r="L317" s="254"/>
      <c r="M317" s="255" t="s">
        <v>1</v>
      </c>
      <c r="N317" s="256" t="s">
        <v>42</v>
      </c>
      <c r="O317" s="70"/>
      <c r="P317" s="216">
        <f>O317*H317</f>
        <v>0</v>
      </c>
      <c r="Q317" s="216">
        <v>1</v>
      </c>
      <c r="R317" s="216">
        <f>Q317*H317</f>
        <v>2078.587</v>
      </c>
      <c r="S317" s="216">
        <v>0</v>
      </c>
      <c r="T317" s="217">
        <f>S317*H317</f>
        <v>0</v>
      </c>
      <c r="U317" s="33"/>
      <c r="V317" s="33"/>
      <c r="W317" s="33"/>
      <c r="X317" s="33"/>
      <c r="Y317" s="33"/>
      <c r="Z317" s="33"/>
      <c r="AA317" s="33"/>
      <c r="AB317" s="33"/>
      <c r="AC317" s="33"/>
      <c r="AD317" s="33"/>
      <c r="AE317" s="33"/>
      <c r="AR317" s="218" t="s">
        <v>208</v>
      </c>
      <c r="AT317" s="218" t="s">
        <v>443</v>
      </c>
      <c r="AU317" s="218" t="s">
        <v>86</v>
      </c>
      <c r="AY317" s="16" t="s">
        <v>154</v>
      </c>
      <c r="BE317" s="219">
        <f>IF(N317="základní",J317,0)</f>
        <v>0</v>
      </c>
      <c r="BF317" s="219">
        <f>IF(N317="snížená",J317,0)</f>
        <v>0</v>
      </c>
      <c r="BG317" s="219">
        <f>IF(N317="zákl. přenesená",J317,0)</f>
        <v>0</v>
      </c>
      <c r="BH317" s="219">
        <f>IF(N317="sníž. přenesená",J317,0)</f>
        <v>0</v>
      </c>
      <c r="BI317" s="219">
        <f>IF(N317="nulová",J317,0)</f>
        <v>0</v>
      </c>
      <c r="BJ317" s="16" t="s">
        <v>84</v>
      </c>
      <c r="BK317" s="219">
        <f>ROUND(I317*H317,2)</f>
        <v>0</v>
      </c>
      <c r="BL317" s="16" t="s">
        <v>162</v>
      </c>
      <c r="BM317" s="218" t="s">
        <v>510</v>
      </c>
    </row>
    <row r="318" spans="1:65" s="2" customFormat="1" ht="11.25">
      <c r="A318" s="33"/>
      <c r="B318" s="34"/>
      <c r="C318" s="35"/>
      <c r="D318" s="220" t="s">
        <v>164</v>
      </c>
      <c r="E318" s="35"/>
      <c r="F318" s="221" t="s">
        <v>509</v>
      </c>
      <c r="G318" s="35"/>
      <c r="H318" s="35"/>
      <c r="I318" s="121"/>
      <c r="J318" s="35"/>
      <c r="K318" s="35"/>
      <c r="L318" s="38"/>
      <c r="M318" s="222"/>
      <c r="N318" s="223"/>
      <c r="O318" s="70"/>
      <c r="P318" s="70"/>
      <c r="Q318" s="70"/>
      <c r="R318" s="70"/>
      <c r="S318" s="70"/>
      <c r="T318" s="71"/>
      <c r="U318" s="33"/>
      <c r="V318" s="33"/>
      <c r="W318" s="33"/>
      <c r="X318" s="33"/>
      <c r="Y318" s="33"/>
      <c r="Z318" s="33"/>
      <c r="AA318" s="33"/>
      <c r="AB318" s="33"/>
      <c r="AC318" s="33"/>
      <c r="AD318" s="33"/>
      <c r="AE318" s="33"/>
      <c r="AT318" s="16" t="s">
        <v>164</v>
      </c>
      <c r="AU318" s="16" t="s">
        <v>86</v>
      </c>
    </row>
    <row r="319" spans="1:65" s="13" customFormat="1" ht="11.25">
      <c r="B319" s="225"/>
      <c r="C319" s="226"/>
      <c r="D319" s="220" t="s">
        <v>168</v>
      </c>
      <c r="E319" s="227" t="s">
        <v>1</v>
      </c>
      <c r="F319" s="228" t="s">
        <v>511</v>
      </c>
      <c r="G319" s="226"/>
      <c r="H319" s="229">
        <v>2078.587</v>
      </c>
      <c r="I319" s="230"/>
      <c r="J319" s="226"/>
      <c r="K319" s="226"/>
      <c r="L319" s="231"/>
      <c r="M319" s="232"/>
      <c r="N319" s="233"/>
      <c r="O319" s="233"/>
      <c r="P319" s="233"/>
      <c r="Q319" s="233"/>
      <c r="R319" s="233"/>
      <c r="S319" s="233"/>
      <c r="T319" s="234"/>
      <c r="AT319" s="235" t="s">
        <v>168</v>
      </c>
      <c r="AU319" s="235" t="s">
        <v>86</v>
      </c>
      <c r="AV319" s="13" t="s">
        <v>86</v>
      </c>
      <c r="AW319" s="13" t="s">
        <v>34</v>
      </c>
      <c r="AX319" s="13" t="s">
        <v>84</v>
      </c>
      <c r="AY319" s="235" t="s">
        <v>154</v>
      </c>
    </row>
    <row r="320" spans="1:65" s="2" customFormat="1" ht="21.75" customHeight="1">
      <c r="A320" s="33"/>
      <c r="B320" s="34"/>
      <c r="C320" s="247" t="s">
        <v>512</v>
      </c>
      <c r="D320" s="247" t="s">
        <v>443</v>
      </c>
      <c r="E320" s="248" t="s">
        <v>513</v>
      </c>
      <c r="F320" s="249" t="s">
        <v>514</v>
      </c>
      <c r="G320" s="250" t="s">
        <v>185</v>
      </c>
      <c r="H320" s="251">
        <v>29.2</v>
      </c>
      <c r="I320" s="252"/>
      <c r="J320" s="253">
        <f>ROUND(I320*H320,2)</f>
        <v>0</v>
      </c>
      <c r="K320" s="249" t="s">
        <v>161</v>
      </c>
      <c r="L320" s="254"/>
      <c r="M320" s="255" t="s">
        <v>1</v>
      </c>
      <c r="N320" s="256" t="s">
        <v>42</v>
      </c>
      <c r="O320" s="70"/>
      <c r="P320" s="216">
        <f>O320*H320</f>
        <v>0</v>
      </c>
      <c r="Q320" s="216">
        <v>1</v>
      </c>
      <c r="R320" s="216">
        <f>Q320*H320</f>
        <v>29.2</v>
      </c>
      <c r="S320" s="216">
        <v>0</v>
      </c>
      <c r="T320" s="217">
        <f>S320*H320</f>
        <v>0</v>
      </c>
      <c r="U320" s="33"/>
      <c r="V320" s="33"/>
      <c r="W320" s="33"/>
      <c r="X320" s="33"/>
      <c r="Y320" s="33"/>
      <c r="Z320" s="33"/>
      <c r="AA320" s="33"/>
      <c r="AB320" s="33"/>
      <c r="AC320" s="33"/>
      <c r="AD320" s="33"/>
      <c r="AE320" s="33"/>
      <c r="AR320" s="218" t="s">
        <v>208</v>
      </c>
      <c r="AT320" s="218" t="s">
        <v>443</v>
      </c>
      <c r="AU320" s="218" t="s">
        <v>86</v>
      </c>
      <c r="AY320" s="16" t="s">
        <v>154</v>
      </c>
      <c r="BE320" s="219">
        <f>IF(N320="základní",J320,0)</f>
        <v>0</v>
      </c>
      <c r="BF320" s="219">
        <f>IF(N320="snížená",J320,0)</f>
        <v>0</v>
      </c>
      <c r="BG320" s="219">
        <f>IF(N320="zákl. přenesená",J320,0)</f>
        <v>0</v>
      </c>
      <c r="BH320" s="219">
        <f>IF(N320="sníž. přenesená",J320,0)</f>
        <v>0</v>
      </c>
      <c r="BI320" s="219">
        <f>IF(N320="nulová",J320,0)</f>
        <v>0</v>
      </c>
      <c r="BJ320" s="16" t="s">
        <v>84</v>
      </c>
      <c r="BK320" s="219">
        <f>ROUND(I320*H320,2)</f>
        <v>0</v>
      </c>
      <c r="BL320" s="16" t="s">
        <v>162</v>
      </c>
      <c r="BM320" s="218" t="s">
        <v>515</v>
      </c>
    </row>
    <row r="321" spans="1:65" s="2" customFormat="1" ht="11.25">
      <c r="A321" s="33"/>
      <c r="B321" s="34"/>
      <c r="C321" s="35"/>
      <c r="D321" s="220" t="s">
        <v>164</v>
      </c>
      <c r="E321" s="35"/>
      <c r="F321" s="221" t="s">
        <v>514</v>
      </c>
      <c r="G321" s="35"/>
      <c r="H321" s="35"/>
      <c r="I321" s="121"/>
      <c r="J321" s="35"/>
      <c r="K321" s="35"/>
      <c r="L321" s="38"/>
      <c r="M321" s="222"/>
      <c r="N321" s="223"/>
      <c r="O321" s="70"/>
      <c r="P321" s="70"/>
      <c r="Q321" s="70"/>
      <c r="R321" s="70"/>
      <c r="S321" s="70"/>
      <c r="T321" s="71"/>
      <c r="U321" s="33"/>
      <c r="V321" s="33"/>
      <c r="W321" s="33"/>
      <c r="X321" s="33"/>
      <c r="Y321" s="33"/>
      <c r="Z321" s="33"/>
      <c r="AA321" s="33"/>
      <c r="AB321" s="33"/>
      <c r="AC321" s="33"/>
      <c r="AD321" s="33"/>
      <c r="AE321" s="33"/>
      <c r="AT321" s="16" t="s">
        <v>164</v>
      </c>
      <c r="AU321" s="16" t="s">
        <v>86</v>
      </c>
    </row>
    <row r="322" spans="1:65" s="13" customFormat="1" ht="11.25">
      <c r="B322" s="225"/>
      <c r="C322" s="226"/>
      <c r="D322" s="220" t="s">
        <v>168</v>
      </c>
      <c r="E322" s="227" t="s">
        <v>1</v>
      </c>
      <c r="F322" s="228" t="s">
        <v>516</v>
      </c>
      <c r="G322" s="226"/>
      <c r="H322" s="229">
        <v>29.2</v>
      </c>
      <c r="I322" s="230"/>
      <c r="J322" s="226"/>
      <c r="K322" s="226"/>
      <c r="L322" s="231"/>
      <c r="M322" s="232"/>
      <c r="N322" s="233"/>
      <c r="O322" s="233"/>
      <c r="P322" s="233"/>
      <c r="Q322" s="233"/>
      <c r="R322" s="233"/>
      <c r="S322" s="233"/>
      <c r="T322" s="234"/>
      <c r="AT322" s="235" t="s">
        <v>168</v>
      </c>
      <c r="AU322" s="235" t="s">
        <v>86</v>
      </c>
      <c r="AV322" s="13" t="s">
        <v>86</v>
      </c>
      <c r="AW322" s="13" t="s">
        <v>34</v>
      </c>
      <c r="AX322" s="13" t="s">
        <v>84</v>
      </c>
      <c r="AY322" s="235" t="s">
        <v>154</v>
      </c>
    </row>
    <row r="323" spans="1:65" s="2" customFormat="1" ht="21.75" customHeight="1">
      <c r="A323" s="33"/>
      <c r="B323" s="34"/>
      <c r="C323" s="247" t="s">
        <v>517</v>
      </c>
      <c r="D323" s="247" t="s">
        <v>443</v>
      </c>
      <c r="E323" s="248" t="s">
        <v>518</v>
      </c>
      <c r="F323" s="249" t="s">
        <v>519</v>
      </c>
      <c r="G323" s="250" t="s">
        <v>179</v>
      </c>
      <c r="H323" s="251">
        <v>15</v>
      </c>
      <c r="I323" s="252"/>
      <c r="J323" s="253">
        <f>ROUND(I323*H323,2)</f>
        <v>0</v>
      </c>
      <c r="K323" s="249" t="s">
        <v>161</v>
      </c>
      <c r="L323" s="254"/>
      <c r="M323" s="255" t="s">
        <v>1</v>
      </c>
      <c r="N323" s="256" t="s">
        <v>42</v>
      </c>
      <c r="O323" s="70"/>
      <c r="P323" s="216">
        <f>O323*H323</f>
        <v>0</v>
      </c>
      <c r="Q323" s="216">
        <v>3.70425</v>
      </c>
      <c r="R323" s="216">
        <f>Q323*H323</f>
        <v>55.563749999999999</v>
      </c>
      <c r="S323" s="216">
        <v>0</v>
      </c>
      <c r="T323" s="217">
        <f>S323*H323</f>
        <v>0</v>
      </c>
      <c r="U323" s="33"/>
      <c r="V323" s="33"/>
      <c r="W323" s="33"/>
      <c r="X323" s="33"/>
      <c r="Y323" s="33"/>
      <c r="Z323" s="33"/>
      <c r="AA323" s="33"/>
      <c r="AB323" s="33"/>
      <c r="AC323" s="33"/>
      <c r="AD323" s="33"/>
      <c r="AE323" s="33"/>
      <c r="AR323" s="218" t="s">
        <v>208</v>
      </c>
      <c r="AT323" s="218" t="s">
        <v>443</v>
      </c>
      <c r="AU323" s="218" t="s">
        <v>86</v>
      </c>
      <c r="AY323" s="16" t="s">
        <v>154</v>
      </c>
      <c r="BE323" s="219">
        <f>IF(N323="základní",J323,0)</f>
        <v>0</v>
      </c>
      <c r="BF323" s="219">
        <f>IF(N323="snížená",J323,0)</f>
        <v>0</v>
      </c>
      <c r="BG323" s="219">
        <f>IF(N323="zákl. přenesená",J323,0)</f>
        <v>0</v>
      </c>
      <c r="BH323" s="219">
        <f>IF(N323="sníž. přenesená",J323,0)</f>
        <v>0</v>
      </c>
      <c r="BI323" s="219">
        <f>IF(N323="nulová",J323,0)</f>
        <v>0</v>
      </c>
      <c r="BJ323" s="16" t="s">
        <v>84</v>
      </c>
      <c r="BK323" s="219">
        <f>ROUND(I323*H323,2)</f>
        <v>0</v>
      </c>
      <c r="BL323" s="16" t="s">
        <v>162</v>
      </c>
      <c r="BM323" s="218" t="s">
        <v>520</v>
      </c>
    </row>
    <row r="324" spans="1:65" s="2" customFormat="1" ht="11.25">
      <c r="A324" s="33"/>
      <c r="B324" s="34"/>
      <c r="C324" s="35"/>
      <c r="D324" s="220" t="s">
        <v>164</v>
      </c>
      <c r="E324" s="35"/>
      <c r="F324" s="221" t="s">
        <v>519</v>
      </c>
      <c r="G324" s="35"/>
      <c r="H324" s="35"/>
      <c r="I324" s="121"/>
      <c r="J324" s="35"/>
      <c r="K324" s="35"/>
      <c r="L324" s="38"/>
      <c r="M324" s="222"/>
      <c r="N324" s="223"/>
      <c r="O324" s="70"/>
      <c r="P324" s="70"/>
      <c r="Q324" s="70"/>
      <c r="R324" s="70"/>
      <c r="S324" s="70"/>
      <c r="T324" s="71"/>
      <c r="U324" s="33"/>
      <c r="V324" s="33"/>
      <c r="W324" s="33"/>
      <c r="X324" s="33"/>
      <c r="Y324" s="33"/>
      <c r="Z324" s="33"/>
      <c r="AA324" s="33"/>
      <c r="AB324" s="33"/>
      <c r="AC324" s="33"/>
      <c r="AD324" s="33"/>
      <c r="AE324" s="33"/>
      <c r="AT324" s="16" t="s">
        <v>164</v>
      </c>
      <c r="AU324" s="16" t="s">
        <v>86</v>
      </c>
    </row>
    <row r="325" spans="1:65" s="2" customFormat="1" ht="21.75" customHeight="1">
      <c r="A325" s="33"/>
      <c r="B325" s="34"/>
      <c r="C325" s="247" t="s">
        <v>521</v>
      </c>
      <c r="D325" s="247" t="s">
        <v>443</v>
      </c>
      <c r="E325" s="248" t="s">
        <v>522</v>
      </c>
      <c r="F325" s="249" t="s">
        <v>523</v>
      </c>
      <c r="G325" s="250" t="s">
        <v>179</v>
      </c>
      <c r="H325" s="251">
        <v>666</v>
      </c>
      <c r="I325" s="252"/>
      <c r="J325" s="253">
        <f>ROUND(I325*H325,2)</f>
        <v>0</v>
      </c>
      <c r="K325" s="249" t="s">
        <v>161</v>
      </c>
      <c r="L325" s="254"/>
      <c r="M325" s="255" t="s">
        <v>1</v>
      </c>
      <c r="N325" s="256" t="s">
        <v>42</v>
      </c>
      <c r="O325" s="70"/>
      <c r="P325" s="216">
        <f>O325*H325</f>
        <v>0</v>
      </c>
      <c r="Q325" s="216">
        <v>0.27500000000000002</v>
      </c>
      <c r="R325" s="216">
        <f>Q325*H325</f>
        <v>183.15</v>
      </c>
      <c r="S325" s="216">
        <v>0</v>
      </c>
      <c r="T325" s="217">
        <f>S325*H325</f>
        <v>0</v>
      </c>
      <c r="U325" s="33"/>
      <c r="V325" s="33"/>
      <c r="W325" s="33"/>
      <c r="X325" s="33"/>
      <c r="Y325" s="33"/>
      <c r="Z325" s="33"/>
      <c r="AA325" s="33"/>
      <c r="AB325" s="33"/>
      <c r="AC325" s="33"/>
      <c r="AD325" s="33"/>
      <c r="AE325" s="33"/>
      <c r="AR325" s="218" t="s">
        <v>208</v>
      </c>
      <c r="AT325" s="218" t="s">
        <v>443</v>
      </c>
      <c r="AU325" s="218" t="s">
        <v>86</v>
      </c>
      <c r="AY325" s="16" t="s">
        <v>154</v>
      </c>
      <c r="BE325" s="219">
        <f>IF(N325="základní",J325,0)</f>
        <v>0</v>
      </c>
      <c r="BF325" s="219">
        <f>IF(N325="snížená",J325,0)</f>
        <v>0</v>
      </c>
      <c r="BG325" s="219">
        <f>IF(N325="zákl. přenesená",J325,0)</f>
        <v>0</v>
      </c>
      <c r="BH325" s="219">
        <f>IF(N325="sníž. přenesená",J325,0)</f>
        <v>0</v>
      </c>
      <c r="BI325" s="219">
        <f>IF(N325="nulová",J325,0)</f>
        <v>0</v>
      </c>
      <c r="BJ325" s="16" t="s">
        <v>84</v>
      </c>
      <c r="BK325" s="219">
        <f>ROUND(I325*H325,2)</f>
        <v>0</v>
      </c>
      <c r="BL325" s="16" t="s">
        <v>162</v>
      </c>
      <c r="BM325" s="218" t="s">
        <v>524</v>
      </c>
    </row>
    <row r="326" spans="1:65" s="2" customFormat="1" ht="11.25">
      <c r="A326" s="33"/>
      <c r="B326" s="34"/>
      <c r="C326" s="35"/>
      <c r="D326" s="220" t="s">
        <v>164</v>
      </c>
      <c r="E326" s="35"/>
      <c r="F326" s="221" t="s">
        <v>523</v>
      </c>
      <c r="G326" s="35"/>
      <c r="H326" s="35"/>
      <c r="I326" s="121"/>
      <c r="J326" s="35"/>
      <c r="K326" s="35"/>
      <c r="L326" s="38"/>
      <c r="M326" s="222"/>
      <c r="N326" s="223"/>
      <c r="O326" s="70"/>
      <c r="P326" s="70"/>
      <c r="Q326" s="70"/>
      <c r="R326" s="70"/>
      <c r="S326" s="70"/>
      <c r="T326" s="71"/>
      <c r="U326" s="33"/>
      <c r="V326" s="33"/>
      <c r="W326" s="33"/>
      <c r="X326" s="33"/>
      <c r="Y326" s="33"/>
      <c r="Z326" s="33"/>
      <c r="AA326" s="33"/>
      <c r="AB326" s="33"/>
      <c r="AC326" s="33"/>
      <c r="AD326" s="33"/>
      <c r="AE326" s="33"/>
      <c r="AT326" s="16" t="s">
        <v>164</v>
      </c>
      <c r="AU326" s="16" t="s">
        <v>86</v>
      </c>
    </row>
    <row r="327" spans="1:65" s="2" customFormat="1" ht="16.5" customHeight="1">
      <c r="A327" s="33"/>
      <c r="B327" s="34"/>
      <c r="C327" s="247" t="s">
        <v>525</v>
      </c>
      <c r="D327" s="247" t="s">
        <v>443</v>
      </c>
      <c r="E327" s="248" t="s">
        <v>526</v>
      </c>
      <c r="F327" s="249" t="s">
        <v>527</v>
      </c>
      <c r="G327" s="250" t="s">
        <v>179</v>
      </c>
      <c r="H327" s="251">
        <v>102</v>
      </c>
      <c r="I327" s="252"/>
      <c r="J327" s="253">
        <f>ROUND(I327*H327,2)</f>
        <v>0</v>
      </c>
      <c r="K327" s="249" t="s">
        <v>1</v>
      </c>
      <c r="L327" s="254"/>
      <c r="M327" s="255" t="s">
        <v>1</v>
      </c>
      <c r="N327" s="256" t="s">
        <v>42</v>
      </c>
      <c r="O327" s="70"/>
      <c r="P327" s="216">
        <f>O327*H327</f>
        <v>0</v>
      </c>
      <c r="Q327" s="216">
        <v>0.27500000000000002</v>
      </c>
      <c r="R327" s="216">
        <f>Q327*H327</f>
        <v>28.05</v>
      </c>
      <c r="S327" s="216">
        <v>0</v>
      </c>
      <c r="T327" s="217">
        <f>S327*H327</f>
        <v>0</v>
      </c>
      <c r="U327" s="33"/>
      <c r="V327" s="33"/>
      <c r="W327" s="33"/>
      <c r="X327" s="33"/>
      <c r="Y327" s="33"/>
      <c r="Z327" s="33"/>
      <c r="AA327" s="33"/>
      <c r="AB327" s="33"/>
      <c r="AC327" s="33"/>
      <c r="AD327" s="33"/>
      <c r="AE327" s="33"/>
      <c r="AR327" s="218" t="s">
        <v>208</v>
      </c>
      <c r="AT327" s="218" t="s">
        <v>443</v>
      </c>
      <c r="AU327" s="218" t="s">
        <v>86</v>
      </c>
      <c r="AY327" s="16" t="s">
        <v>154</v>
      </c>
      <c r="BE327" s="219">
        <f>IF(N327="základní",J327,0)</f>
        <v>0</v>
      </c>
      <c r="BF327" s="219">
        <f>IF(N327="snížená",J327,0)</f>
        <v>0</v>
      </c>
      <c r="BG327" s="219">
        <f>IF(N327="zákl. přenesená",J327,0)</f>
        <v>0</v>
      </c>
      <c r="BH327" s="219">
        <f>IF(N327="sníž. přenesená",J327,0)</f>
        <v>0</v>
      </c>
      <c r="BI327" s="219">
        <f>IF(N327="nulová",J327,0)</f>
        <v>0</v>
      </c>
      <c r="BJ327" s="16" t="s">
        <v>84</v>
      </c>
      <c r="BK327" s="219">
        <f>ROUND(I327*H327,2)</f>
        <v>0</v>
      </c>
      <c r="BL327" s="16" t="s">
        <v>162</v>
      </c>
      <c r="BM327" s="218" t="s">
        <v>528</v>
      </c>
    </row>
    <row r="328" spans="1:65" s="2" customFormat="1" ht="11.25">
      <c r="A328" s="33"/>
      <c r="B328" s="34"/>
      <c r="C328" s="35"/>
      <c r="D328" s="220" t="s">
        <v>164</v>
      </c>
      <c r="E328" s="35"/>
      <c r="F328" s="221" t="s">
        <v>529</v>
      </c>
      <c r="G328" s="35"/>
      <c r="H328" s="35"/>
      <c r="I328" s="121"/>
      <c r="J328" s="35"/>
      <c r="K328" s="35"/>
      <c r="L328" s="38"/>
      <c r="M328" s="222"/>
      <c r="N328" s="223"/>
      <c r="O328" s="70"/>
      <c r="P328" s="70"/>
      <c r="Q328" s="70"/>
      <c r="R328" s="70"/>
      <c r="S328" s="70"/>
      <c r="T328" s="71"/>
      <c r="U328" s="33"/>
      <c r="V328" s="33"/>
      <c r="W328" s="33"/>
      <c r="X328" s="33"/>
      <c r="Y328" s="33"/>
      <c r="Z328" s="33"/>
      <c r="AA328" s="33"/>
      <c r="AB328" s="33"/>
      <c r="AC328" s="33"/>
      <c r="AD328" s="33"/>
      <c r="AE328" s="33"/>
      <c r="AT328" s="16" t="s">
        <v>164</v>
      </c>
      <c r="AU328" s="16" t="s">
        <v>86</v>
      </c>
    </row>
    <row r="329" spans="1:65" s="2" customFormat="1" ht="21.75" customHeight="1">
      <c r="A329" s="33"/>
      <c r="B329" s="34"/>
      <c r="C329" s="247" t="s">
        <v>530</v>
      </c>
      <c r="D329" s="247" t="s">
        <v>443</v>
      </c>
      <c r="E329" s="248" t="s">
        <v>531</v>
      </c>
      <c r="F329" s="249" t="s">
        <v>532</v>
      </c>
      <c r="G329" s="250" t="s">
        <v>179</v>
      </c>
      <c r="H329" s="251">
        <v>41</v>
      </c>
      <c r="I329" s="252"/>
      <c r="J329" s="253">
        <f>ROUND(I329*H329,2)</f>
        <v>0</v>
      </c>
      <c r="K329" s="249" t="s">
        <v>161</v>
      </c>
      <c r="L329" s="254"/>
      <c r="M329" s="255" t="s">
        <v>1</v>
      </c>
      <c r="N329" s="256" t="s">
        <v>42</v>
      </c>
      <c r="O329" s="70"/>
      <c r="P329" s="216">
        <f>O329*H329</f>
        <v>0</v>
      </c>
      <c r="Q329" s="216">
        <v>9.7000000000000003E-2</v>
      </c>
      <c r="R329" s="216">
        <f>Q329*H329</f>
        <v>3.9770000000000003</v>
      </c>
      <c r="S329" s="216">
        <v>0</v>
      </c>
      <c r="T329" s="217">
        <f>S329*H329</f>
        <v>0</v>
      </c>
      <c r="U329" s="33"/>
      <c r="V329" s="33"/>
      <c r="W329" s="33"/>
      <c r="X329" s="33"/>
      <c r="Y329" s="33"/>
      <c r="Z329" s="33"/>
      <c r="AA329" s="33"/>
      <c r="AB329" s="33"/>
      <c r="AC329" s="33"/>
      <c r="AD329" s="33"/>
      <c r="AE329" s="33"/>
      <c r="AR329" s="218" t="s">
        <v>208</v>
      </c>
      <c r="AT329" s="218" t="s">
        <v>443</v>
      </c>
      <c r="AU329" s="218" t="s">
        <v>86</v>
      </c>
      <c r="AY329" s="16" t="s">
        <v>154</v>
      </c>
      <c r="BE329" s="219">
        <f>IF(N329="základní",J329,0)</f>
        <v>0</v>
      </c>
      <c r="BF329" s="219">
        <f>IF(N329="snížená",J329,0)</f>
        <v>0</v>
      </c>
      <c r="BG329" s="219">
        <f>IF(N329="zákl. přenesená",J329,0)</f>
        <v>0</v>
      </c>
      <c r="BH329" s="219">
        <f>IF(N329="sníž. přenesená",J329,0)</f>
        <v>0</v>
      </c>
      <c r="BI329" s="219">
        <f>IF(N329="nulová",J329,0)</f>
        <v>0</v>
      </c>
      <c r="BJ329" s="16" t="s">
        <v>84</v>
      </c>
      <c r="BK329" s="219">
        <f>ROUND(I329*H329,2)</f>
        <v>0</v>
      </c>
      <c r="BL329" s="16" t="s">
        <v>162</v>
      </c>
      <c r="BM329" s="218" t="s">
        <v>533</v>
      </c>
    </row>
    <row r="330" spans="1:65" s="2" customFormat="1" ht="11.25">
      <c r="A330" s="33"/>
      <c r="B330" s="34"/>
      <c r="C330" s="35"/>
      <c r="D330" s="220" t="s">
        <v>164</v>
      </c>
      <c r="E330" s="35"/>
      <c r="F330" s="221" t="s">
        <v>532</v>
      </c>
      <c r="G330" s="35"/>
      <c r="H330" s="35"/>
      <c r="I330" s="121"/>
      <c r="J330" s="35"/>
      <c r="K330" s="35"/>
      <c r="L330" s="38"/>
      <c r="M330" s="222"/>
      <c r="N330" s="223"/>
      <c r="O330" s="70"/>
      <c r="P330" s="70"/>
      <c r="Q330" s="70"/>
      <c r="R330" s="70"/>
      <c r="S330" s="70"/>
      <c r="T330" s="71"/>
      <c r="U330" s="33"/>
      <c r="V330" s="33"/>
      <c r="W330" s="33"/>
      <c r="X330" s="33"/>
      <c r="Y330" s="33"/>
      <c r="Z330" s="33"/>
      <c r="AA330" s="33"/>
      <c r="AB330" s="33"/>
      <c r="AC330" s="33"/>
      <c r="AD330" s="33"/>
      <c r="AE330" s="33"/>
      <c r="AT330" s="16" t="s">
        <v>164</v>
      </c>
      <c r="AU330" s="16" t="s">
        <v>86</v>
      </c>
    </row>
    <row r="331" spans="1:65" s="2" customFormat="1" ht="21.75" customHeight="1">
      <c r="A331" s="33"/>
      <c r="B331" s="34"/>
      <c r="C331" s="247" t="s">
        <v>534</v>
      </c>
      <c r="D331" s="247" t="s">
        <v>443</v>
      </c>
      <c r="E331" s="248" t="s">
        <v>465</v>
      </c>
      <c r="F331" s="249" t="s">
        <v>466</v>
      </c>
      <c r="G331" s="250" t="s">
        <v>179</v>
      </c>
      <c r="H331" s="251">
        <v>68</v>
      </c>
      <c r="I331" s="252"/>
      <c r="J331" s="253">
        <f>ROUND(I331*H331,2)</f>
        <v>0</v>
      </c>
      <c r="K331" s="249" t="s">
        <v>161</v>
      </c>
      <c r="L331" s="254"/>
      <c r="M331" s="255" t="s">
        <v>1</v>
      </c>
      <c r="N331" s="256" t="s">
        <v>42</v>
      </c>
      <c r="O331" s="70"/>
      <c r="P331" s="216">
        <f>O331*H331</f>
        <v>0</v>
      </c>
      <c r="Q331" s="216">
        <v>7.4200000000000004E-3</v>
      </c>
      <c r="R331" s="216">
        <f>Q331*H331</f>
        <v>0.50456000000000001</v>
      </c>
      <c r="S331" s="216">
        <v>0</v>
      </c>
      <c r="T331" s="217">
        <f>S331*H331</f>
        <v>0</v>
      </c>
      <c r="U331" s="33"/>
      <c r="V331" s="33"/>
      <c r="W331" s="33"/>
      <c r="X331" s="33"/>
      <c r="Y331" s="33"/>
      <c r="Z331" s="33"/>
      <c r="AA331" s="33"/>
      <c r="AB331" s="33"/>
      <c r="AC331" s="33"/>
      <c r="AD331" s="33"/>
      <c r="AE331" s="33"/>
      <c r="AR331" s="218" t="s">
        <v>208</v>
      </c>
      <c r="AT331" s="218" t="s">
        <v>443</v>
      </c>
      <c r="AU331" s="218" t="s">
        <v>86</v>
      </c>
      <c r="AY331" s="16" t="s">
        <v>154</v>
      </c>
      <c r="BE331" s="219">
        <f>IF(N331="základní",J331,0)</f>
        <v>0</v>
      </c>
      <c r="BF331" s="219">
        <f>IF(N331="snížená",J331,0)</f>
        <v>0</v>
      </c>
      <c r="BG331" s="219">
        <f>IF(N331="zákl. přenesená",J331,0)</f>
        <v>0</v>
      </c>
      <c r="BH331" s="219">
        <f>IF(N331="sníž. přenesená",J331,0)</f>
        <v>0</v>
      </c>
      <c r="BI331" s="219">
        <f>IF(N331="nulová",J331,0)</f>
        <v>0</v>
      </c>
      <c r="BJ331" s="16" t="s">
        <v>84</v>
      </c>
      <c r="BK331" s="219">
        <f>ROUND(I331*H331,2)</f>
        <v>0</v>
      </c>
      <c r="BL331" s="16" t="s">
        <v>162</v>
      </c>
      <c r="BM331" s="218" t="s">
        <v>535</v>
      </c>
    </row>
    <row r="332" spans="1:65" s="2" customFormat="1" ht="11.25">
      <c r="A332" s="33"/>
      <c r="B332" s="34"/>
      <c r="C332" s="35"/>
      <c r="D332" s="220" t="s">
        <v>164</v>
      </c>
      <c r="E332" s="35"/>
      <c r="F332" s="221" t="s">
        <v>466</v>
      </c>
      <c r="G332" s="35"/>
      <c r="H332" s="35"/>
      <c r="I332" s="121"/>
      <c r="J332" s="35"/>
      <c r="K332" s="35"/>
      <c r="L332" s="38"/>
      <c r="M332" s="222"/>
      <c r="N332" s="223"/>
      <c r="O332" s="70"/>
      <c r="P332" s="70"/>
      <c r="Q332" s="70"/>
      <c r="R332" s="70"/>
      <c r="S332" s="70"/>
      <c r="T332" s="71"/>
      <c r="U332" s="33"/>
      <c r="V332" s="33"/>
      <c r="W332" s="33"/>
      <c r="X332" s="33"/>
      <c r="Y332" s="33"/>
      <c r="Z332" s="33"/>
      <c r="AA332" s="33"/>
      <c r="AB332" s="33"/>
      <c r="AC332" s="33"/>
      <c r="AD332" s="33"/>
      <c r="AE332" s="33"/>
      <c r="AT332" s="16" t="s">
        <v>164</v>
      </c>
      <c r="AU332" s="16" t="s">
        <v>86</v>
      </c>
    </row>
    <row r="333" spans="1:65" s="2" customFormat="1" ht="16.5" customHeight="1">
      <c r="A333" s="33"/>
      <c r="B333" s="34"/>
      <c r="C333" s="247" t="s">
        <v>536</v>
      </c>
      <c r="D333" s="247" t="s">
        <v>443</v>
      </c>
      <c r="E333" s="248" t="s">
        <v>537</v>
      </c>
      <c r="F333" s="249" t="s">
        <v>538</v>
      </c>
      <c r="G333" s="250" t="s">
        <v>179</v>
      </c>
      <c r="H333" s="251">
        <v>14</v>
      </c>
      <c r="I333" s="252"/>
      <c r="J333" s="253">
        <f>ROUND(I333*H333,2)</f>
        <v>0</v>
      </c>
      <c r="K333" s="249" t="s">
        <v>1</v>
      </c>
      <c r="L333" s="254"/>
      <c r="M333" s="255" t="s">
        <v>1</v>
      </c>
      <c r="N333" s="256" t="s">
        <v>42</v>
      </c>
      <c r="O333" s="70"/>
      <c r="P333" s="216">
        <f>O333*H333</f>
        <v>0</v>
      </c>
      <c r="Q333" s="216">
        <v>8.5199999999999998E-3</v>
      </c>
      <c r="R333" s="216">
        <f>Q333*H333</f>
        <v>0.11928</v>
      </c>
      <c r="S333" s="216">
        <v>0</v>
      </c>
      <c r="T333" s="217">
        <f>S333*H333</f>
        <v>0</v>
      </c>
      <c r="U333" s="33"/>
      <c r="V333" s="33"/>
      <c r="W333" s="33"/>
      <c r="X333" s="33"/>
      <c r="Y333" s="33"/>
      <c r="Z333" s="33"/>
      <c r="AA333" s="33"/>
      <c r="AB333" s="33"/>
      <c r="AC333" s="33"/>
      <c r="AD333" s="33"/>
      <c r="AE333" s="33"/>
      <c r="AR333" s="218" t="s">
        <v>208</v>
      </c>
      <c r="AT333" s="218" t="s">
        <v>443</v>
      </c>
      <c r="AU333" s="218" t="s">
        <v>86</v>
      </c>
      <c r="AY333" s="16" t="s">
        <v>154</v>
      </c>
      <c r="BE333" s="219">
        <f>IF(N333="základní",J333,0)</f>
        <v>0</v>
      </c>
      <c r="BF333" s="219">
        <f>IF(N333="snížená",J333,0)</f>
        <v>0</v>
      </c>
      <c r="BG333" s="219">
        <f>IF(N333="zákl. přenesená",J333,0)</f>
        <v>0</v>
      </c>
      <c r="BH333" s="219">
        <f>IF(N333="sníž. přenesená",J333,0)</f>
        <v>0</v>
      </c>
      <c r="BI333" s="219">
        <f>IF(N333="nulová",J333,0)</f>
        <v>0</v>
      </c>
      <c r="BJ333" s="16" t="s">
        <v>84</v>
      </c>
      <c r="BK333" s="219">
        <f>ROUND(I333*H333,2)</f>
        <v>0</v>
      </c>
      <c r="BL333" s="16" t="s">
        <v>162</v>
      </c>
      <c r="BM333" s="218" t="s">
        <v>539</v>
      </c>
    </row>
    <row r="334" spans="1:65" s="2" customFormat="1" ht="11.25">
      <c r="A334" s="33"/>
      <c r="B334" s="34"/>
      <c r="C334" s="35"/>
      <c r="D334" s="220" t="s">
        <v>164</v>
      </c>
      <c r="E334" s="35"/>
      <c r="F334" s="221" t="s">
        <v>538</v>
      </c>
      <c r="G334" s="35"/>
      <c r="H334" s="35"/>
      <c r="I334" s="121"/>
      <c r="J334" s="35"/>
      <c r="K334" s="35"/>
      <c r="L334" s="38"/>
      <c r="M334" s="222"/>
      <c r="N334" s="223"/>
      <c r="O334" s="70"/>
      <c r="P334" s="70"/>
      <c r="Q334" s="70"/>
      <c r="R334" s="70"/>
      <c r="S334" s="70"/>
      <c r="T334" s="71"/>
      <c r="U334" s="33"/>
      <c r="V334" s="33"/>
      <c r="W334" s="33"/>
      <c r="X334" s="33"/>
      <c r="Y334" s="33"/>
      <c r="Z334" s="33"/>
      <c r="AA334" s="33"/>
      <c r="AB334" s="33"/>
      <c r="AC334" s="33"/>
      <c r="AD334" s="33"/>
      <c r="AE334" s="33"/>
      <c r="AT334" s="16" t="s">
        <v>164</v>
      </c>
      <c r="AU334" s="16" t="s">
        <v>86</v>
      </c>
    </row>
    <row r="335" spans="1:65" s="2" customFormat="1" ht="21.75" customHeight="1">
      <c r="A335" s="33"/>
      <c r="B335" s="34"/>
      <c r="C335" s="247" t="s">
        <v>540</v>
      </c>
      <c r="D335" s="247" t="s">
        <v>443</v>
      </c>
      <c r="E335" s="248" t="s">
        <v>469</v>
      </c>
      <c r="F335" s="249" t="s">
        <v>470</v>
      </c>
      <c r="G335" s="250" t="s">
        <v>179</v>
      </c>
      <c r="H335" s="251">
        <v>164</v>
      </c>
      <c r="I335" s="252"/>
      <c r="J335" s="253">
        <f>ROUND(I335*H335,2)</f>
        <v>0</v>
      </c>
      <c r="K335" s="249" t="s">
        <v>161</v>
      </c>
      <c r="L335" s="254"/>
      <c r="M335" s="255" t="s">
        <v>1</v>
      </c>
      <c r="N335" s="256" t="s">
        <v>42</v>
      </c>
      <c r="O335" s="70"/>
      <c r="P335" s="216">
        <f>O335*H335</f>
        <v>0</v>
      </c>
      <c r="Q335" s="216">
        <v>1.23E-3</v>
      </c>
      <c r="R335" s="216">
        <f>Q335*H335</f>
        <v>0.20171999999999998</v>
      </c>
      <c r="S335" s="216">
        <v>0</v>
      </c>
      <c r="T335" s="217">
        <f>S335*H335</f>
        <v>0</v>
      </c>
      <c r="U335" s="33"/>
      <c r="V335" s="33"/>
      <c r="W335" s="33"/>
      <c r="X335" s="33"/>
      <c r="Y335" s="33"/>
      <c r="Z335" s="33"/>
      <c r="AA335" s="33"/>
      <c r="AB335" s="33"/>
      <c r="AC335" s="33"/>
      <c r="AD335" s="33"/>
      <c r="AE335" s="33"/>
      <c r="AR335" s="218" t="s">
        <v>208</v>
      </c>
      <c r="AT335" s="218" t="s">
        <v>443</v>
      </c>
      <c r="AU335" s="218" t="s">
        <v>86</v>
      </c>
      <c r="AY335" s="16" t="s">
        <v>154</v>
      </c>
      <c r="BE335" s="219">
        <f>IF(N335="základní",J335,0)</f>
        <v>0</v>
      </c>
      <c r="BF335" s="219">
        <f>IF(N335="snížená",J335,0)</f>
        <v>0</v>
      </c>
      <c r="BG335" s="219">
        <f>IF(N335="zákl. přenesená",J335,0)</f>
        <v>0</v>
      </c>
      <c r="BH335" s="219">
        <f>IF(N335="sníž. přenesená",J335,0)</f>
        <v>0</v>
      </c>
      <c r="BI335" s="219">
        <f>IF(N335="nulová",J335,0)</f>
        <v>0</v>
      </c>
      <c r="BJ335" s="16" t="s">
        <v>84</v>
      </c>
      <c r="BK335" s="219">
        <f>ROUND(I335*H335,2)</f>
        <v>0</v>
      </c>
      <c r="BL335" s="16" t="s">
        <v>162</v>
      </c>
      <c r="BM335" s="218" t="s">
        <v>541</v>
      </c>
    </row>
    <row r="336" spans="1:65" s="2" customFormat="1" ht="11.25">
      <c r="A336" s="33"/>
      <c r="B336" s="34"/>
      <c r="C336" s="35"/>
      <c r="D336" s="220" t="s">
        <v>164</v>
      </c>
      <c r="E336" s="35"/>
      <c r="F336" s="221" t="s">
        <v>470</v>
      </c>
      <c r="G336" s="35"/>
      <c r="H336" s="35"/>
      <c r="I336" s="121"/>
      <c r="J336" s="35"/>
      <c r="K336" s="35"/>
      <c r="L336" s="38"/>
      <c r="M336" s="222"/>
      <c r="N336" s="223"/>
      <c r="O336" s="70"/>
      <c r="P336" s="70"/>
      <c r="Q336" s="70"/>
      <c r="R336" s="70"/>
      <c r="S336" s="70"/>
      <c r="T336" s="71"/>
      <c r="U336" s="33"/>
      <c r="V336" s="33"/>
      <c r="W336" s="33"/>
      <c r="X336" s="33"/>
      <c r="Y336" s="33"/>
      <c r="Z336" s="33"/>
      <c r="AA336" s="33"/>
      <c r="AB336" s="33"/>
      <c r="AC336" s="33"/>
      <c r="AD336" s="33"/>
      <c r="AE336" s="33"/>
      <c r="AT336" s="16" t="s">
        <v>164</v>
      </c>
      <c r="AU336" s="16" t="s">
        <v>86</v>
      </c>
    </row>
    <row r="337" spans="1:65" s="2" customFormat="1" ht="21.75" customHeight="1">
      <c r="A337" s="33"/>
      <c r="B337" s="34"/>
      <c r="C337" s="247" t="s">
        <v>542</v>
      </c>
      <c r="D337" s="247" t="s">
        <v>443</v>
      </c>
      <c r="E337" s="248" t="s">
        <v>473</v>
      </c>
      <c r="F337" s="249" t="s">
        <v>474</v>
      </c>
      <c r="G337" s="250" t="s">
        <v>179</v>
      </c>
      <c r="H337" s="251">
        <v>328</v>
      </c>
      <c r="I337" s="252"/>
      <c r="J337" s="253">
        <f>ROUND(I337*H337,2)</f>
        <v>0</v>
      </c>
      <c r="K337" s="249" t="s">
        <v>161</v>
      </c>
      <c r="L337" s="254"/>
      <c r="M337" s="255" t="s">
        <v>1</v>
      </c>
      <c r="N337" s="256" t="s">
        <v>42</v>
      </c>
      <c r="O337" s="70"/>
      <c r="P337" s="216">
        <f>O337*H337</f>
        <v>0</v>
      </c>
      <c r="Q337" s="216">
        <v>5.1999999999999995E-4</v>
      </c>
      <c r="R337" s="216">
        <f>Q337*H337</f>
        <v>0.17055999999999999</v>
      </c>
      <c r="S337" s="216">
        <v>0</v>
      </c>
      <c r="T337" s="217">
        <f>S337*H337</f>
        <v>0</v>
      </c>
      <c r="U337" s="33"/>
      <c r="V337" s="33"/>
      <c r="W337" s="33"/>
      <c r="X337" s="33"/>
      <c r="Y337" s="33"/>
      <c r="Z337" s="33"/>
      <c r="AA337" s="33"/>
      <c r="AB337" s="33"/>
      <c r="AC337" s="33"/>
      <c r="AD337" s="33"/>
      <c r="AE337" s="33"/>
      <c r="AR337" s="218" t="s">
        <v>208</v>
      </c>
      <c r="AT337" s="218" t="s">
        <v>443</v>
      </c>
      <c r="AU337" s="218" t="s">
        <v>86</v>
      </c>
      <c r="AY337" s="16" t="s">
        <v>154</v>
      </c>
      <c r="BE337" s="219">
        <f>IF(N337="základní",J337,0)</f>
        <v>0</v>
      </c>
      <c r="BF337" s="219">
        <f>IF(N337="snížená",J337,0)</f>
        <v>0</v>
      </c>
      <c r="BG337" s="219">
        <f>IF(N337="zákl. přenesená",J337,0)</f>
        <v>0</v>
      </c>
      <c r="BH337" s="219">
        <f>IF(N337="sníž. přenesená",J337,0)</f>
        <v>0</v>
      </c>
      <c r="BI337" s="219">
        <f>IF(N337="nulová",J337,0)</f>
        <v>0</v>
      </c>
      <c r="BJ337" s="16" t="s">
        <v>84</v>
      </c>
      <c r="BK337" s="219">
        <f>ROUND(I337*H337,2)</f>
        <v>0</v>
      </c>
      <c r="BL337" s="16" t="s">
        <v>162</v>
      </c>
      <c r="BM337" s="218" t="s">
        <v>543</v>
      </c>
    </row>
    <row r="338" spans="1:65" s="2" customFormat="1" ht="11.25">
      <c r="A338" s="33"/>
      <c r="B338" s="34"/>
      <c r="C338" s="35"/>
      <c r="D338" s="220" t="s">
        <v>164</v>
      </c>
      <c r="E338" s="35"/>
      <c r="F338" s="221" t="s">
        <v>474</v>
      </c>
      <c r="G338" s="35"/>
      <c r="H338" s="35"/>
      <c r="I338" s="121"/>
      <c r="J338" s="35"/>
      <c r="K338" s="35"/>
      <c r="L338" s="38"/>
      <c r="M338" s="222"/>
      <c r="N338" s="223"/>
      <c r="O338" s="70"/>
      <c r="P338" s="70"/>
      <c r="Q338" s="70"/>
      <c r="R338" s="70"/>
      <c r="S338" s="70"/>
      <c r="T338" s="71"/>
      <c r="U338" s="33"/>
      <c r="V338" s="33"/>
      <c r="W338" s="33"/>
      <c r="X338" s="33"/>
      <c r="Y338" s="33"/>
      <c r="Z338" s="33"/>
      <c r="AA338" s="33"/>
      <c r="AB338" s="33"/>
      <c r="AC338" s="33"/>
      <c r="AD338" s="33"/>
      <c r="AE338" s="33"/>
      <c r="AT338" s="16" t="s">
        <v>164</v>
      </c>
      <c r="AU338" s="16" t="s">
        <v>86</v>
      </c>
    </row>
    <row r="339" spans="1:65" s="2" customFormat="1" ht="21.75" customHeight="1">
      <c r="A339" s="33"/>
      <c r="B339" s="34"/>
      <c r="C339" s="247" t="s">
        <v>544</v>
      </c>
      <c r="D339" s="247" t="s">
        <v>443</v>
      </c>
      <c r="E339" s="248" t="s">
        <v>483</v>
      </c>
      <c r="F339" s="249" t="s">
        <v>484</v>
      </c>
      <c r="G339" s="250" t="s">
        <v>179</v>
      </c>
      <c r="H339" s="251">
        <v>328</v>
      </c>
      <c r="I339" s="252"/>
      <c r="J339" s="253">
        <f>ROUND(I339*H339,2)</f>
        <v>0</v>
      </c>
      <c r="K339" s="249" t="s">
        <v>161</v>
      </c>
      <c r="L339" s="254"/>
      <c r="M339" s="255" t="s">
        <v>1</v>
      </c>
      <c r="N339" s="256" t="s">
        <v>42</v>
      </c>
      <c r="O339" s="70"/>
      <c r="P339" s="216">
        <f>O339*H339</f>
        <v>0</v>
      </c>
      <c r="Q339" s="216">
        <v>9.0000000000000006E-5</v>
      </c>
      <c r="R339" s="216">
        <f>Q339*H339</f>
        <v>2.9520000000000001E-2</v>
      </c>
      <c r="S339" s="216">
        <v>0</v>
      </c>
      <c r="T339" s="217">
        <f>S339*H339</f>
        <v>0</v>
      </c>
      <c r="U339" s="33"/>
      <c r="V339" s="33"/>
      <c r="W339" s="33"/>
      <c r="X339" s="33"/>
      <c r="Y339" s="33"/>
      <c r="Z339" s="33"/>
      <c r="AA339" s="33"/>
      <c r="AB339" s="33"/>
      <c r="AC339" s="33"/>
      <c r="AD339" s="33"/>
      <c r="AE339" s="33"/>
      <c r="AR339" s="218" t="s">
        <v>208</v>
      </c>
      <c r="AT339" s="218" t="s">
        <v>443</v>
      </c>
      <c r="AU339" s="218" t="s">
        <v>86</v>
      </c>
      <c r="AY339" s="16" t="s">
        <v>154</v>
      </c>
      <c r="BE339" s="219">
        <f>IF(N339="základní",J339,0)</f>
        <v>0</v>
      </c>
      <c r="BF339" s="219">
        <f>IF(N339="snížená",J339,0)</f>
        <v>0</v>
      </c>
      <c r="BG339" s="219">
        <f>IF(N339="zákl. přenesená",J339,0)</f>
        <v>0</v>
      </c>
      <c r="BH339" s="219">
        <f>IF(N339="sníž. přenesená",J339,0)</f>
        <v>0</v>
      </c>
      <c r="BI339" s="219">
        <f>IF(N339="nulová",J339,0)</f>
        <v>0</v>
      </c>
      <c r="BJ339" s="16" t="s">
        <v>84</v>
      </c>
      <c r="BK339" s="219">
        <f>ROUND(I339*H339,2)</f>
        <v>0</v>
      </c>
      <c r="BL339" s="16" t="s">
        <v>162</v>
      </c>
      <c r="BM339" s="218" t="s">
        <v>545</v>
      </c>
    </row>
    <row r="340" spans="1:65" s="2" customFormat="1" ht="11.25">
      <c r="A340" s="33"/>
      <c r="B340" s="34"/>
      <c r="C340" s="35"/>
      <c r="D340" s="220" t="s">
        <v>164</v>
      </c>
      <c r="E340" s="35"/>
      <c r="F340" s="221" t="s">
        <v>484</v>
      </c>
      <c r="G340" s="35"/>
      <c r="H340" s="35"/>
      <c r="I340" s="121"/>
      <c r="J340" s="35"/>
      <c r="K340" s="35"/>
      <c r="L340" s="38"/>
      <c r="M340" s="222"/>
      <c r="N340" s="223"/>
      <c r="O340" s="70"/>
      <c r="P340" s="70"/>
      <c r="Q340" s="70"/>
      <c r="R340" s="70"/>
      <c r="S340" s="70"/>
      <c r="T340" s="71"/>
      <c r="U340" s="33"/>
      <c r="V340" s="33"/>
      <c r="W340" s="33"/>
      <c r="X340" s="33"/>
      <c r="Y340" s="33"/>
      <c r="Z340" s="33"/>
      <c r="AA340" s="33"/>
      <c r="AB340" s="33"/>
      <c r="AC340" s="33"/>
      <c r="AD340" s="33"/>
      <c r="AE340" s="33"/>
      <c r="AT340" s="16" t="s">
        <v>164</v>
      </c>
      <c r="AU340" s="16" t="s">
        <v>86</v>
      </c>
    </row>
    <row r="341" spans="1:65" s="2" customFormat="1" ht="21.75" customHeight="1">
      <c r="A341" s="33"/>
      <c r="B341" s="34"/>
      <c r="C341" s="247" t="s">
        <v>546</v>
      </c>
      <c r="D341" s="247" t="s">
        <v>443</v>
      </c>
      <c r="E341" s="248" t="s">
        <v>487</v>
      </c>
      <c r="F341" s="249" t="s">
        <v>488</v>
      </c>
      <c r="G341" s="250" t="s">
        <v>179</v>
      </c>
      <c r="H341" s="251">
        <v>82</v>
      </c>
      <c r="I341" s="252"/>
      <c r="J341" s="253">
        <f>ROUND(I341*H341,2)</f>
        <v>0</v>
      </c>
      <c r="K341" s="249" t="s">
        <v>161</v>
      </c>
      <c r="L341" s="254"/>
      <c r="M341" s="255" t="s">
        <v>1</v>
      </c>
      <c r="N341" s="256" t="s">
        <v>42</v>
      </c>
      <c r="O341" s="70"/>
      <c r="P341" s="216">
        <f>O341*H341</f>
        <v>0</v>
      </c>
      <c r="Q341" s="216">
        <v>1.8000000000000001E-4</v>
      </c>
      <c r="R341" s="216">
        <f>Q341*H341</f>
        <v>1.4760000000000001E-2</v>
      </c>
      <c r="S341" s="216">
        <v>0</v>
      </c>
      <c r="T341" s="217">
        <f>S341*H341</f>
        <v>0</v>
      </c>
      <c r="U341" s="33"/>
      <c r="V341" s="33"/>
      <c r="W341" s="33"/>
      <c r="X341" s="33"/>
      <c r="Y341" s="33"/>
      <c r="Z341" s="33"/>
      <c r="AA341" s="33"/>
      <c r="AB341" s="33"/>
      <c r="AC341" s="33"/>
      <c r="AD341" s="33"/>
      <c r="AE341" s="33"/>
      <c r="AR341" s="218" t="s">
        <v>208</v>
      </c>
      <c r="AT341" s="218" t="s">
        <v>443</v>
      </c>
      <c r="AU341" s="218" t="s">
        <v>86</v>
      </c>
      <c r="AY341" s="16" t="s">
        <v>154</v>
      </c>
      <c r="BE341" s="219">
        <f>IF(N341="základní",J341,0)</f>
        <v>0</v>
      </c>
      <c r="BF341" s="219">
        <f>IF(N341="snížená",J341,0)</f>
        <v>0</v>
      </c>
      <c r="BG341" s="219">
        <f>IF(N341="zákl. přenesená",J341,0)</f>
        <v>0</v>
      </c>
      <c r="BH341" s="219">
        <f>IF(N341="sníž. přenesená",J341,0)</f>
        <v>0</v>
      </c>
      <c r="BI341" s="219">
        <f>IF(N341="nulová",J341,0)</f>
        <v>0</v>
      </c>
      <c r="BJ341" s="16" t="s">
        <v>84</v>
      </c>
      <c r="BK341" s="219">
        <f>ROUND(I341*H341,2)</f>
        <v>0</v>
      </c>
      <c r="BL341" s="16" t="s">
        <v>162</v>
      </c>
      <c r="BM341" s="218" t="s">
        <v>547</v>
      </c>
    </row>
    <row r="342" spans="1:65" s="2" customFormat="1" ht="11.25">
      <c r="A342" s="33"/>
      <c r="B342" s="34"/>
      <c r="C342" s="35"/>
      <c r="D342" s="220" t="s">
        <v>164</v>
      </c>
      <c r="E342" s="35"/>
      <c r="F342" s="221" t="s">
        <v>488</v>
      </c>
      <c r="G342" s="35"/>
      <c r="H342" s="35"/>
      <c r="I342" s="121"/>
      <c r="J342" s="35"/>
      <c r="K342" s="35"/>
      <c r="L342" s="38"/>
      <c r="M342" s="222"/>
      <c r="N342" s="223"/>
      <c r="O342" s="70"/>
      <c r="P342" s="70"/>
      <c r="Q342" s="70"/>
      <c r="R342" s="70"/>
      <c r="S342" s="70"/>
      <c r="T342" s="71"/>
      <c r="U342" s="33"/>
      <c r="V342" s="33"/>
      <c r="W342" s="33"/>
      <c r="X342" s="33"/>
      <c r="Y342" s="33"/>
      <c r="Z342" s="33"/>
      <c r="AA342" s="33"/>
      <c r="AB342" s="33"/>
      <c r="AC342" s="33"/>
      <c r="AD342" s="33"/>
      <c r="AE342" s="33"/>
      <c r="AT342" s="16" t="s">
        <v>164</v>
      </c>
      <c r="AU342" s="16" t="s">
        <v>86</v>
      </c>
    </row>
    <row r="343" spans="1:65" s="2" customFormat="1" ht="21.75" customHeight="1">
      <c r="A343" s="33"/>
      <c r="B343" s="34"/>
      <c r="C343" s="247" t="s">
        <v>548</v>
      </c>
      <c r="D343" s="247" t="s">
        <v>443</v>
      </c>
      <c r="E343" s="248" t="s">
        <v>492</v>
      </c>
      <c r="F343" s="249" t="s">
        <v>493</v>
      </c>
      <c r="G343" s="250" t="s">
        <v>179</v>
      </c>
      <c r="H343" s="251">
        <v>82</v>
      </c>
      <c r="I343" s="252"/>
      <c r="J343" s="253">
        <f>ROUND(I343*H343,2)</f>
        <v>0</v>
      </c>
      <c r="K343" s="249" t="s">
        <v>161</v>
      </c>
      <c r="L343" s="254"/>
      <c r="M343" s="255" t="s">
        <v>1</v>
      </c>
      <c r="N343" s="256" t="s">
        <v>42</v>
      </c>
      <c r="O343" s="70"/>
      <c r="P343" s="216">
        <f>O343*H343</f>
        <v>0</v>
      </c>
      <c r="Q343" s="216">
        <v>9.0000000000000006E-5</v>
      </c>
      <c r="R343" s="216">
        <f>Q343*H343</f>
        <v>7.3800000000000003E-3</v>
      </c>
      <c r="S343" s="216">
        <v>0</v>
      </c>
      <c r="T343" s="217">
        <f>S343*H343</f>
        <v>0</v>
      </c>
      <c r="U343" s="33"/>
      <c r="V343" s="33"/>
      <c r="W343" s="33"/>
      <c r="X343" s="33"/>
      <c r="Y343" s="33"/>
      <c r="Z343" s="33"/>
      <c r="AA343" s="33"/>
      <c r="AB343" s="33"/>
      <c r="AC343" s="33"/>
      <c r="AD343" s="33"/>
      <c r="AE343" s="33"/>
      <c r="AR343" s="218" t="s">
        <v>208</v>
      </c>
      <c r="AT343" s="218" t="s">
        <v>443</v>
      </c>
      <c r="AU343" s="218" t="s">
        <v>86</v>
      </c>
      <c r="AY343" s="16" t="s">
        <v>154</v>
      </c>
      <c r="BE343" s="219">
        <f>IF(N343="základní",J343,0)</f>
        <v>0</v>
      </c>
      <c r="BF343" s="219">
        <f>IF(N343="snížená",J343,0)</f>
        <v>0</v>
      </c>
      <c r="BG343" s="219">
        <f>IF(N343="zákl. přenesená",J343,0)</f>
        <v>0</v>
      </c>
      <c r="BH343" s="219">
        <f>IF(N343="sníž. přenesená",J343,0)</f>
        <v>0</v>
      </c>
      <c r="BI343" s="219">
        <f>IF(N343="nulová",J343,0)</f>
        <v>0</v>
      </c>
      <c r="BJ343" s="16" t="s">
        <v>84</v>
      </c>
      <c r="BK343" s="219">
        <f>ROUND(I343*H343,2)</f>
        <v>0</v>
      </c>
      <c r="BL343" s="16" t="s">
        <v>162</v>
      </c>
      <c r="BM343" s="218" t="s">
        <v>549</v>
      </c>
    </row>
    <row r="344" spans="1:65" s="2" customFormat="1" ht="11.25">
      <c r="A344" s="33"/>
      <c r="B344" s="34"/>
      <c r="C344" s="35"/>
      <c r="D344" s="220" t="s">
        <v>164</v>
      </c>
      <c r="E344" s="35"/>
      <c r="F344" s="221" t="s">
        <v>493</v>
      </c>
      <c r="G344" s="35"/>
      <c r="H344" s="35"/>
      <c r="I344" s="121"/>
      <c r="J344" s="35"/>
      <c r="K344" s="35"/>
      <c r="L344" s="38"/>
      <c r="M344" s="222"/>
      <c r="N344" s="223"/>
      <c r="O344" s="70"/>
      <c r="P344" s="70"/>
      <c r="Q344" s="70"/>
      <c r="R344" s="70"/>
      <c r="S344" s="70"/>
      <c r="T344" s="71"/>
      <c r="U344" s="33"/>
      <c r="V344" s="33"/>
      <c r="W344" s="33"/>
      <c r="X344" s="33"/>
      <c r="Y344" s="33"/>
      <c r="Z344" s="33"/>
      <c r="AA344" s="33"/>
      <c r="AB344" s="33"/>
      <c r="AC344" s="33"/>
      <c r="AD344" s="33"/>
      <c r="AE344" s="33"/>
      <c r="AT344" s="16" t="s">
        <v>164</v>
      </c>
      <c r="AU344" s="16" t="s">
        <v>86</v>
      </c>
    </row>
    <row r="345" spans="1:65" s="2" customFormat="1" ht="21.75" customHeight="1">
      <c r="A345" s="33"/>
      <c r="B345" s="34"/>
      <c r="C345" s="247" t="s">
        <v>550</v>
      </c>
      <c r="D345" s="247" t="s">
        <v>443</v>
      </c>
      <c r="E345" s="248" t="s">
        <v>551</v>
      </c>
      <c r="F345" s="249" t="s">
        <v>552</v>
      </c>
      <c r="G345" s="250" t="s">
        <v>179</v>
      </c>
      <c r="H345" s="251">
        <v>8</v>
      </c>
      <c r="I345" s="252"/>
      <c r="J345" s="253">
        <f>ROUND(I345*H345,2)</f>
        <v>0</v>
      </c>
      <c r="K345" s="249" t="s">
        <v>161</v>
      </c>
      <c r="L345" s="254"/>
      <c r="M345" s="255" t="s">
        <v>1</v>
      </c>
      <c r="N345" s="256" t="s">
        <v>42</v>
      </c>
      <c r="O345" s="70"/>
      <c r="P345" s="216">
        <f>O345*H345</f>
        <v>0</v>
      </c>
      <c r="Q345" s="216">
        <v>9.1699999999999993E-3</v>
      </c>
      <c r="R345" s="216">
        <f>Q345*H345</f>
        <v>7.3359999999999995E-2</v>
      </c>
      <c r="S345" s="216">
        <v>0</v>
      </c>
      <c r="T345" s="217">
        <f>S345*H345</f>
        <v>0</v>
      </c>
      <c r="U345" s="33"/>
      <c r="V345" s="33"/>
      <c r="W345" s="33"/>
      <c r="X345" s="33"/>
      <c r="Y345" s="33"/>
      <c r="Z345" s="33"/>
      <c r="AA345" s="33"/>
      <c r="AB345" s="33"/>
      <c r="AC345" s="33"/>
      <c r="AD345" s="33"/>
      <c r="AE345" s="33"/>
      <c r="AR345" s="218" t="s">
        <v>208</v>
      </c>
      <c r="AT345" s="218" t="s">
        <v>443</v>
      </c>
      <c r="AU345" s="218" t="s">
        <v>86</v>
      </c>
      <c r="AY345" s="16" t="s">
        <v>154</v>
      </c>
      <c r="BE345" s="219">
        <f>IF(N345="základní",J345,0)</f>
        <v>0</v>
      </c>
      <c r="BF345" s="219">
        <f>IF(N345="snížená",J345,0)</f>
        <v>0</v>
      </c>
      <c r="BG345" s="219">
        <f>IF(N345="zákl. přenesená",J345,0)</f>
        <v>0</v>
      </c>
      <c r="BH345" s="219">
        <f>IF(N345="sníž. přenesená",J345,0)</f>
        <v>0</v>
      </c>
      <c r="BI345" s="219">
        <f>IF(N345="nulová",J345,0)</f>
        <v>0</v>
      </c>
      <c r="BJ345" s="16" t="s">
        <v>84</v>
      </c>
      <c r="BK345" s="219">
        <f>ROUND(I345*H345,2)</f>
        <v>0</v>
      </c>
      <c r="BL345" s="16" t="s">
        <v>162</v>
      </c>
      <c r="BM345" s="218" t="s">
        <v>553</v>
      </c>
    </row>
    <row r="346" spans="1:65" s="2" customFormat="1" ht="11.25">
      <c r="A346" s="33"/>
      <c r="B346" s="34"/>
      <c r="C346" s="35"/>
      <c r="D346" s="220" t="s">
        <v>164</v>
      </c>
      <c r="E346" s="35"/>
      <c r="F346" s="221" t="s">
        <v>552</v>
      </c>
      <c r="G346" s="35"/>
      <c r="H346" s="35"/>
      <c r="I346" s="121"/>
      <c r="J346" s="35"/>
      <c r="K346" s="35"/>
      <c r="L346" s="38"/>
      <c r="M346" s="222"/>
      <c r="N346" s="223"/>
      <c r="O346" s="70"/>
      <c r="P346" s="70"/>
      <c r="Q346" s="70"/>
      <c r="R346" s="70"/>
      <c r="S346" s="70"/>
      <c r="T346" s="71"/>
      <c r="U346" s="33"/>
      <c r="V346" s="33"/>
      <c r="W346" s="33"/>
      <c r="X346" s="33"/>
      <c r="Y346" s="33"/>
      <c r="Z346" s="33"/>
      <c r="AA346" s="33"/>
      <c r="AB346" s="33"/>
      <c r="AC346" s="33"/>
      <c r="AD346" s="33"/>
      <c r="AE346" s="33"/>
      <c r="AT346" s="16" t="s">
        <v>164</v>
      </c>
      <c r="AU346" s="16" t="s">
        <v>86</v>
      </c>
    </row>
    <row r="347" spans="1:65" s="2" customFormat="1" ht="21.75" customHeight="1">
      <c r="A347" s="33"/>
      <c r="B347" s="34"/>
      <c r="C347" s="247" t="s">
        <v>554</v>
      </c>
      <c r="D347" s="247" t="s">
        <v>443</v>
      </c>
      <c r="E347" s="248" t="s">
        <v>555</v>
      </c>
      <c r="F347" s="249" t="s">
        <v>556</v>
      </c>
      <c r="G347" s="250" t="s">
        <v>179</v>
      </c>
      <c r="H347" s="251">
        <v>16</v>
      </c>
      <c r="I347" s="252"/>
      <c r="J347" s="253">
        <f>ROUND(I347*H347,2)</f>
        <v>0</v>
      </c>
      <c r="K347" s="249" t="s">
        <v>161</v>
      </c>
      <c r="L347" s="254"/>
      <c r="M347" s="255" t="s">
        <v>1</v>
      </c>
      <c r="N347" s="256" t="s">
        <v>42</v>
      </c>
      <c r="O347" s="70"/>
      <c r="P347" s="216">
        <f>O347*H347</f>
        <v>0</v>
      </c>
      <c r="Q347" s="216">
        <v>5.2999999999999998E-4</v>
      </c>
      <c r="R347" s="216">
        <f>Q347*H347</f>
        <v>8.4799999999999997E-3</v>
      </c>
      <c r="S347" s="216">
        <v>0</v>
      </c>
      <c r="T347" s="217">
        <f>S347*H347</f>
        <v>0</v>
      </c>
      <c r="U347" s="33"/>
      <c r="V347" s="33"/>
      <c r="W347" s="33"/>
      <c r="X347" s="33"/>
      <c r="Y347" s="33"/>
      <c r="Z347" s="33"/>
      <c r="AA347" s="33"/>
      <c r="AB347" s="33"/>
      <c r="AC347" s="33"/>
      <c r="AD347" s="33"/>
      <c r="AE347" s="33"/>
      <c r="AR347" s="218" t="s">
        <v>208</v>
      </c>
      <c r="AT347" s="218" t="s">
        <v>443</v>
      </c>
      <c r="AU347" s="218" t="s">
        <v>86</v>
      </c>
      <c r="AY347" s="16" t="s">
        <v>154</v>
      </c>
      <c r="BE347" s="219">
        <f>IF(N347="základní",J347,0)</f>
        <v>0</v>
      </c>
      <c r="BF347" s="219">
        <f>IF(N347="snížená",J347,0)</f>
        <v>0</v>
      </c>
      <c r="BG347" s="219">
        <f>IF(N347="zákl. přenesená",J347,0)</f>
        <v>0</v>
      </c>
      <c r="BH347" s="219">
        <f>IF(N347="sníž. přenesená",J347,0)</f>
        <v>0</v>
      </c>
      <c r="BI347" s="219">
        <f>IF(N347="nulová",J347,0)</f>
        <v>0</v>
      </c>
      <c r="BJ347" s="16" t="s">
        <v>84</v>
      </c>
      <c r="BK347" s="219">
        <f>ROUND(I347*H347,2)</f>
        <v>0</v>
      </c>
      <c r="BL347" s="16" t="s">
        <v>162</v>
      </c>
      <c r="BM347" s="218" t="s">
        <v>557</v>
      </c>
    </row>
    <row r="348" spans="1:65" s="2" customFormat="1" ht="11.25">
      <c r="A348" s="33"/>
      <c r="B348" s="34"/>
      <c r="C348" s="35"/>
      <c r="D348" s="220" t="s">
        <v>164</v>
      </c>
      <c r="E348" s="35"/>
      <c r="F348" s="221" t="s">
        <v>556</v>
      </c>
      <c r="G348" s="35"/>
      <c r="H348" s="35"/>
      <c r="I348" s="121"/>
      <c r="J348" s="35"/>
      <c r="K348" s="35"/>
      <c r="L348" s="38"/>
      <c r="M348" s="222"/>
      <c r="N348" s="223"/>
      <c r="O348" s="70"/>
      <c r="P348" s="70"/>
      <c r="Q348" s="70"/>
      <c r="R348" s="70"/>
      <c r="S348" s="70"/>
      <c r="T348" s="71"/>
      <c r="U348" s="33"/>
      <c r="V348" s="33"/>
      <c r="W348" s="33"/>
      <c r="X348" s="33"/>
      <c r="Y348" s="33"/>
      <c r="Z348" s="33"/>
      <c r="AA348" s="33"/>
      <c r="AB348" s="33"/>
      <c r="AC348" s="33"/>
      <c r="AD348" s="33"/>
      <c r="AE348" s="33"/>
      <c r="AT348" s="16" t="s">
        <v>164</v>
      </c>
      <c r="AU348" s="16" t="s">
        <v>86</v>
      </c>
    </row>
    <row r="349" spans="1:65" s="2" customFormat="1" ht="21.75" customHeight="1">
      <c r="A349" s="33"/>
      <c r="B349" s="34"/>
      <c r="C349" s="247" t="s">
        <v>558</v>
      </c>
      <c r="D349" s="247" t="s">
        <v>443</v>
      </c>
      <c r="E349" s="248" t="s">
        <v>559</v>
      </c>
      <c r="F349" s="249" t="s">
        <v>560</v>
      </c>
      <c r="G349" s="250" t="s">
        <v>179</v>
      </c>
      <c r="H349" s="251">
        <v>16</v>
      </c>
      <c r="I349" s="252"/>
      <c r="J349" s="253">
        <f>ROUND(I349*H349,2)</f>
        <v>0</v>
      </c>
      <c r="K349" s="249" t="s">
        <v>161</v>
      </c>
      <c r="L349" s="254"/>
      <c r="M349" s="255" t="s">
        <v>1</v>
      </c>
      <c r="N349" s="256" t="s">
        <v>42</v>
      </c>
      <c r="O349" s="70"/>
      <c r="P349" s="216">
        <f>O349*H349</f>
        <v>0</v>
      </c>
      <c r="Q349" s="216">
        <v>1.2E-4</v>
      </c>
      <c r="R349" s="216">
        <f>Q349*H349</f>
        <v>1.92E-3</v>
      </c>
      <c r="S349" s="216">
        <v>0</v>
      </c>
      <c r="T349" s="217">
        <f>S349*H349</f>
        <v>0</v>
      </c>
      <c r="U349" s="33"/>
      <c r="V349" s="33"/>
      <c r="W349" s="33"/>
      <c r="X349" s="33"/>
      <c r="Y349" s="33"/>
      <c r="Z349" s="33"/>
      <c r="AA349" s="33"/>
      <c r="AB349" s="33"/>
      <c r="AC349" s="33"/>
      <c r="AD349" s="33"/>
      <c r="AE349" s="33"/>
      <c r="AR349" s="218" t="s">
        <v>208</v>
      </c>
      <c r="AT349" s="218" t="s">
        <v>443</v>
      </c>
      <c r="AU349" s="218" t="s">
        <v>86</v>
      </c>
      <c r="AY349" s="16" t="s">
        <v>154</v>
      </c>
      <c r="BE349" s="219">
        <f>IF(N349="základní",J349,0)</f>
        <v>0</v>
      </c>
      <c r="BF349" s="219">
        <f>IF(N349="snížená",J349,0)</f>
        <v>0</v>
      </c>
      <c r="BG349" s="219">
        <f>IF(N349="zákl. přenesená",J349,0)</f>
        <v>0</v>
      </c>
      <c r="BH349" s="219">
        <f>IF(N349="sníž. přenesená",J349,0)</f>
        <v>0</v>
      </c>
      <c r="BI349" s="219">
        <f>IF(N349="nulová",J349,0)</f>
        <v>0</v>
      </c>
      <c r="BJ349" s="16" t="s">
        <v>84</v>
      </c>
      <c r="BK349" s="219">
        <f>ROUND(I349*H349,2)</f>
        <v>0</v>
      </c>
      <c r="BL349" s="16" t="s">
        <v>162</v>
      </c>
      <c r="BM349" s="218" t="s">
        <v>561</v>
      </c>
    </row>
    <row r="350" spans="1:65" s="2" customFormat="1" ht="11.25">
      <c r="A350" s="33"/>
      <c r="B350" s="34"/>
      <c r="C350" s="35"/>
      <c r="D350" s="220" t="s">
        <v>164</v>
      </c>
      <c r="E350" s="35"/>
      <c r="F350" s="221" t="s">
        <v>560</v>
      </c>
      <c r="G350" s="35"/>
      <c r="H350" s="35"/>
      <c r="I350" s="121"/>
      <c r="J350" s="35"/>
      <c r="K350" s="35"/>
      <c r="L350" s="38"/>
      <c r="M350" s="222"/>
      <c r="N350" s="223"/>
      <c r="O350" s="70"/>
      <c r="P350" s="70"/>
      <c r="Q350" s="70"/>
      <c r="R350" s="70"/>
      <c r="S350" s="70"/>
      <c r="T350" s="71"/>
      <c r="U350" s="33"/>
      <c r="V350" s="33"/>
      <c r="W350" s="33"/>
      <c r="X350" s="33"/>
      <c r="Y350" s="33"/>
      <c r="Z350" s="33"/>
      <c r="AA350" s="33"/>
      <c r="AB350" s="33"/>
      <c r="AC350" s="33"/>
      <c r="AD350" s="33"/>
      <c r="AE350" s="33"/>
      <c r="AT350" s="16" t="s">
        <v>164</v>
      </c>
      <c r="AU350" s="16" t="s">
        <v>86</v>
      </c>
    </row>
    <row r="351" spans="1:65" s="2" customFormat="1" ht="21.75" customHeight="1">
      <c r="A351" s="33"/>
      <c r="B351" s="34"/>
      <c r="C351" s="247" t="s">
        <v>562</v>
      </c>
      <c r="D351" s="247" t="s">
        <v>443</v>
      </c>
      <c r="E351" s="248" t="s">
        <v>483</v>
      </c>
      <c r="F351" s="249" t="s">
        <v>484</v>
      </c>
      <c r="G351" s="250" t="s">
        <v>179</v>
      </c>
      <c r="H351" s="251">
        <v>16</v>
      </c>
      <c r="I351" s="252"/>
      <c r="J351" s="253">
        <f>ROUND(I351*H351,2)</f>
        <v>0</v>
      </c>
      <c r="K351" s="249" t="s">
        <v>161</v>
      </c>
      <c r="L351" s="254"/>
      <c r="M351" s="255" t="s">
        <v>1</v>
      </c>
      <c r="N351" s="256" t="s">
        <v>42</v>
      </c>
      <c r="O351" s="70"/>
      <c r="P351" s="216">
        <f>O351*H351</f>
        <v>0</v>
      </c>
      <c r="Q351" s="216">
        <v>9.0000000000000006E-5</v>
      </c>
      <c r="R351" s="216">
        <f>Q351*H351</f>
        <v>1.4400000000000001E-3</v>
      </c>
      <c r="S351" s="216">
        <v>0</v>
      </c>
      <c r="T351" s="217">
        <f>S351*H351</f>
        <v>0</v>
      </c>
      <c r="U351" s="33"/>
      <c r="V351" s="33"/>
      <c r="W351" s="33"/>
      <c r="X351" s="33"/>
      <c r="Y351" s="33"/>
      <c r="Z351" s="33"/>
      <c r="AA351" s="33"/>
      <c r="AB351" s="33"/>
      <c r="AC351" s="33"/>
      <c r="AD351" s="33"/>
      <c r="AE351" s="33"/>
      <c r="AR351" s="218" t="s">
        <v>208</v>
      </c>
      <c r="AT351" s="218" t="s">
        <v>443</v>
      </c>
      <c r="AU351" s="218" t="s">
        <v>86</v>
      </c>
      <c r="AY351" s="16" t="s">
        <v>154</v>
      </c>
      <c r="BE351" s="219">
        <f>IF(N351="základní",J351,0)</f>
        <v>0</v>
      </c>
      <c r="BF351" s="219">
        <f>IF(N351="snížená",J351,0)</f>
        <v>0</v>
      </c>
      <c r="BG351" s="219">
        <f>IF(N351="zákl. přenesená",J351,0)</f>
        <v>0</v>
      </c>
      <c r="BH351" s="219">
        <f>IF(N351="sníž. přenesená",J351,0)</f>
        <v>0</v>
      </c>
      <c r="BI351" s="219">
        <f>IF(N351="nulová",J351,0)</f>
        <v>0</v>
      </c>
      <c r="BJ351" s="16" t="s">
        <v>84</v>
      </c>
      <c r="BK351" s="219">
        <f>ROUND(I351*H351,2)</f>
        <v>0</v>
      </c>
      <c r="BL351" s="16" t="s">
        <v>162</v>
      </c>
      <c r="BM351" s="218" t="s">
        <v>563</v>
      </c>
    </row>
    <row r="352" spans="1:65" s="2" customFormat="1" ht="11.25">
      <c r="A352" s="33"/>
      <c r="B352" s="34"/>
      <c r="C352" s="35"/>
      <c r="D352" s="220" t="s">
        <v>164</v>
      </c>
      <c r="E352" s="35"/>
      <c r="F352" s="221" t="s">
        <v>484</v>
      </c>
      <c r="G352" s="35"/>
      <c r="H352" s="35"/>
      <c r="I352" s="121"/>
      <c r="J352" s="35"/>
      <c r="K352" s="35"/>
      <c r="L352" s="38"/>
      <c r="M352" s="222"/>
      <c r="N352" s="223"/>
      <c r="O352" s="70"/>
      <c r="P352" s="70"/>
      <c r="Q352" s="70"/>
      <c r="R352" s="70"/>
      <c r="S352" s="70"/>
      <c r="T352" s="71"/>
      <c r="U352" s="33"/>
      <c r="V352" s="33"/>
      <c r="W352" s="33"/>
      <c r="X352" s="33"/>
      <c r="Y352" s="33"/>
      <c r="Z352" s="33"/>
      <c r="AA352" s="33"/>
      <c r="AB352" s="33"/>
      <c r="AC352" s="33"/>
      <c r="AD352" s="33"/>
      <c r="AE352" s="33"/>
      <c r="AT352" s="16" t="s">
        <v>164</v>
      </c>
      <c r="AU352" s="16" t="s">
        <v>86</v>
      </c>
    </row>
    <row r="353" spans="1:65" s="2" customFormat="1" ht="21.75" customHeight="1">
      <c r="A353" s="33"/>
      <c r="B353" s="34"/>
      <c r="C353" s="247" t="s">
        <v>564</v>
      </c>
      <c r="D353" s="247" t="s">
        <v>443</v>
      </c>
      <c r="E353" s="248" t="s">
        <v>565</v>
      </c>
      <c r="F353" s="249" t="s">
        <v>566</v>
      </c>
      <c r="G353" s="250" t="s">
        <v>179</v>
      </c>
      <c r="H353" s="251">
        <v>3</v>
      </c>
      <c r="I353" s="252"/>
      <c r="J353" s="253">
        <f>ROUND(I353*H353,2)</f>
        <v>0</v>
      </c>
      <c r="K353" s="249" t="s">
        <v>161</v>
      </c>
      <c r="L353" s="254"/>
      <c r="M353" s="255" t="s">
        <v>1</v>
      </c>
      <c r="N353" s="256" t="s">
        <v>42</v>
      </c>
      <c r="O353" s="70"/>
      <c r="P353" s="216">
        <f>O353*H353</f>
        <v>0</v>
      </c>
      <c r="Q353" s="216">
        <v>5.6000000000000001E-2</v>
      </c>
      <c r="R353" s="216">
        <f>Q353*H353</f>
        <v>0.16800000000000001</v>
      </c>
      <c r="S353" s="216">
        <v>0</v>
      </c>
      <c r="T353" s="217">
        <f>S353*H353</f>
        <v>0</v>
      </c>
      <c r="U353" s="33"/>
      <c r="V353" s="33"/>
      <c r="W353" s="33"/>
      <c r="X353" s="33"/>
      <c r="Y353" s="33"/>
      <c r="Z353" s="33"/>
      <c r="AA353" s="33"/>
      <c r="AB353" s="33"/>
      <c r="AC353" s="33"/>
      <c r="AD353" s="33"/>
      <c r="AE353" s="33"/>
      <c r="AR353" s="218" t="s">
        <v>208</v>
      </c>
      <c r="AT353" s="218" t="s">
        <v>443</v>
      </c>
      <c r="AU353" s="218" t="s">
        <v>86</v>
      </c>
      <c r="AY353" s="16" t="s">
        <v>154</v>
      </c>
      <c r="BE353" s="219">
        <f>IF(N353="základní",J353,0)</f>
        <v>0</v>
      </c>
      <c r="BF353" s="219">
        <f>IF(N353="snížená",J353,0)</f>
        <v>0</v>
      </c>
      <c r="BG353" s="219">
        <f>IF(N353="zákl. přenesená",J353,0)</f>
        <v>0</v>
      </c>
      <c r="BH353" s="219">
        <f>IF(N353="sníž. přenesená",J353,0)</f>
        <v>0</v>
      </c>
      <c r="BI353" s="219">
        <f>IF(N353="nulová",J353,0)</f>
        <v>0</v>
      </c>
      <c r="BJ353" s="16" t="s">
        <v>84</v>
      </c>
      <c r="BK353" s="219">
        <f>ROUND(I353*H353,2)</f>
        <v>0</v>
      </c>
      <c r="BL353" s="16" t="s">
        <v>162</v>
      </c>
      <c r="BM353" s="218" t="s">
        <v>567</v>
      </c>
    </row>
    <row r="354" spans="1:65" s="2" customFormat="1" ht="11.25">
      <c r="A354" s="33"/>
      <c r="B354" s="34"/>
      <c r="C354" s="35"/>
      <c r="D354" s="220" t="s">
        <v>164</v>
      </c>
      <c r="E354" s="35"/>
      <c r="F354" s="221" t="s">
        <v>566</v>
      </c>
      <c r="G354" s="35"/>
      <c r="H354" s="35"/>
      <c r="I354" s="121"/>
      <c r="J354" s="35"/>
      <c r="K354" s="35"/>
      <c r="L354" s="38"/>
      <c r="M354" s="222"/>
      <c r="N354" s="223"/>
      <c r="O354" s="70"/>
      <c r="P354" s="70"/>
      <c r="Q354" s="70"/>
      <c r="R354" s="70"/>
      <c r="S354" s="70"/>
      <c r="T354" s="71"/>
      <c r="U354" s="33"/>
      <c r="V354" s="33"/>
      <c r="W354" s="33"/>
      <c r="X354" s="33"/>
      <c r="Y354" s="33"/>
      <c r="Z354" s="33"/>
      <c r="AA354" s="33"/>
      <c r="AB354" s="33"/>
      <c r="AC354" s="33"/>
      <c r="AD354" s="33"/>
      <c r="AE354" s="33"/>
      <c r="AT354" s="16" t="s">
        <v>164</v>
      </c>
      <c r="AU354" s="16" t="s">
        <v>86</v>
      </c>
    </row>
    <row r="355" spans="1:65" s="2" customFormat="1" ht="16.5" customHeight="1">
      <c r="A355" s="33"/>
      <c r="B355" s="34"/>
      <c r="C355" s="247" t="s">
        <v>568</v>
      </c>
      <c r="D355" s="247" t="s">
        <v>443</v>
      </c>
      <c r="E355" s="248" t="s">
        <v>569</v>
      </c>
      <c r="F355" s="249" t="s">
        <v>570</v>
      </c>
      <c r="G355" s="250" t="s">
        <v>179</v>
      </c>
      <c r="H355" s="251">
        <v>4</v>
      </c>
      <c r="I355" s="252"/>
      <c r="J355" s="253">
        <f>ROUND(I355*H355,2)</f>
        <v>0</v>
      </c>
      <c r="K355" s="249" t="s">
        <v>1</v>
      </c>
      <c r="L355" s="254"/>
      <c r="M355" s="255" t="s">
        <v>1</v>
      </c>
      <c r="N355" s="256" t="s">
        <v>42</v>
      </c>
      <c r="O355" s="70"/>
      <c r="P355" s="216">
        <f>O355*H355</f>
        <v>0</v>
      </c>
      <c r="Q355" s="216">
        <v>8.0000000000000002E-3</v>
      </c>
      <c r="R355" s="216">
        <f>Q355*H355</f>
        <v>3.2000000000000001E-2</v>
      </c>
      <c r="S355" s="216">
        <v>0</v>
      </c>
      <c r="T355" s="217">
        <f>S355*H355</f>
        <v>0</v>
      </c>
      <c r="U355" s="33"/>
      <c r="V355" s="33"/>
      <c r="W355" s="33"/>
      <c r="X355" s="33"/>
      <c r="Y355" s="33"/>
      <c r="Z355" s="33"/>
      <c r="AA355" s="33"/>
      <c r="AB355" s="33"/>
      <c r="AC355" s="33"/>
      <c r="AD355" s="33"/>
      <c r="AE355" s="33"/>
      <c r="AR355" s="218" t="s">
        <v>208</v>
      </c>
      <c r="AT355" s="218" t="s">
        <v>443</v>
      </c>
      <c r="AU355" s="218" t="s">
        <v>86</v>
      </c>
      <c r="AY355" s="16" t="s">
        <v>154</v>
      </c>
      <c r="BE355" s="219">
        <f>IF(N355="základní",J355,0)</f>
        <v>0</v>
      </c>
      <c r="BF355" s="219">
        <f>IF(N355="snížená",J355,0)</f>
        <v>0</v>
      </c>
      <c r="BG355" s="219">
        <f>IF(N355="zákl. přenesená",J355,0)</f>
        <v>0</v>
      </c>
      <c r="BH355" s="219">
        <f>IF(N355="sníž. přenesená",J355,0)</f>
        <v>0</v>
      </c>
      <c r="BI355" s="219">
        <f>IF(N355="nulová",J355,0)</f>
        <v>0</v>
      </c>
      <c r="BJ355" s="16" t="s">
        <v>84</v>
      </c>
      <c r="BK355" s="219">
        <f>ROUND(I355*H355,2)</f>
        <v>0</v>
      </c>
      <c r="BL355" s="16" t="s">
        <v>162</v>
      </c>
      <c r="BM355" s="218" t="s">
        <v>571</v>
      </c>
    </row>
    <row r="356" spans="1:65" s="2" customFormat="1" ht="11.25">
      <c r="A356" s="33"/>
      <c r="B356" s="34"/>
      <c r="C356" s="35"/>
      <c r="D356" s="220" t="s">
        <v>164</v>
      </c>
      <c r="E356" s="35"/>
      <c r="F356" s="221" t="s">
        <v>570</v>
      </c>
      <c r="G356" s="35"/>
      <c r="H356" s="35"/>
      <c r="I356" s="121"/>
      <c r="J356" s="35"/>
      <c r="K356" s="35"/>
      <c r="L356" s="38"/>
      <c r="M356" s="222"/>
      <c r="N356" s="223"/>
      <c r="O356" s="70"/>
      <c r="P356" s="70"/>
      <c r="Q356" s="70"/>
      <c r="R356" s="70"/>
      <c r="S356" s="70"/>
      <c r="T356" s="71"/>
      <c r="U356" s="33"/>
      <c r="V356" s="33"/>
      <c r="W356" s="33"/>
      <c r="X356" s="33"/>
      <c r="Y356" s="33"/>
      <c r="Z356" s="33"/>
      <c r="AA356" s="33"/>
      <c r="AB356" s="33"/>
      <c r="AC356" s="33"/>
      <c r="AD356" s="33"/>
      <c r="AE356" s="33"/>
      <c r="AT356" s="16" t="s">
        <v>164</v>
      </c>
      <c r="AU356" s="16" t="s">
        <v>86</v>
      </c>
    </row>
    <row r="357" spans="1:65" s="2" customFormat="1" ht="21.75" customHeight="1">
      <c r="A357" s="33"/>
      <c r="B357" s="34"/>
      <c r="C357" s="247" t="s">
        <v>572</v>
      </c>
      <c r="D357" s="247" t="s">
        <v>443</v>
      </c>
      <c r="E357" s="248" t="s">
        <v>573</v>
      </c>
      <c r="F357" s="249" t="s">
        <v>574</v>
      </c>
      <c r="G357" s="250" t="s">
        <v>179</v>
      </c>
      <c r="H357" s="251">
        <v>2</v>
      </c>
      <c r="I357" s="252"/>
      <c r="J357" s="253">
        <f>ROUND(I357*H357,2)</f>
        <v>0</v>
      </c>
      <c r="K357" s="249" t="s">
        <v>161</v>
      </c>
      <c r="L357" s="254"/>
      <c r="M357" s="255" t="s">
        <v>1</v>
      </c>
      <c r="N357" s="256" t="s">
        <v>42</v>
      </c>
      <c r="O357" s="70"/>
      <c r="P357" s="216">
        <f>O357*H357</f>
        <v>0</v>
      </c>
      <c r="Q357" s="216">
        <v>0</v>
      </c>
      <c r="R357" s="216">
        <f>Q357*H357</f>
        <v>0</v>
      </c>
      <c r="S357" s="216">
        <v>0</v>
      </c>
      <c r="T357" s="217">
        <f>S357*H357</f>
        <v>0</v>
      </c>
      <c r="U357" s="33"/>
      <c r="V357" s="33"/>
      <c r="W357" s="33"/>
      <c r="X357" s="33"/>
      <c r="Y357" s="33"/>
      <c r="Z357" s="33"/>
      <c r="AA357" s="33"/>
      <c r="AB357" s="33"/>
      <c r="AC357" s="33"/>
      <c r="AD357" s="33"/>
      <c r="AE357" s="33"/>
      <c r="AR357" s="218" t="s">
        <v>208</v>
      </c>
      <c r="AT357" s="218" t="s">
        <v>443</v>
      </c>
      <c r="AU357" s="218" t="s">
        <v>86</v>
      </c>
      <c r="AY357" s="16" t="s">
        <v>154</v>
      </c>
      <c r="BE357" s="219">
        <f>IF(N357="základní",J357,0)</f>
        <v>0</v>
      </c>
      <c r="BF357" s="219">
        <f>IF(N357="snížená",J357,0)</f>
        <v>0</v>
      </c>
      <c r="BG357" s="219">
        <f>IF(N357="zákl. přenesená",J357,0)</f>
        <v>0</v>
      </c>
      <c r="BH357" s="219">
        <f>IF(N357="sníž. přenesená",J357,0)</f>
        <v>0</v>
      </c>
      <c r="BI357" s="219">
        <f>IF(N357="nulová",J357,0)</f>
        <v>0</v>
      </c>
      <c r="BJ357" s="16" t="s">
        <v>84</v>
      </c>
      <c r="BK357" s="219">
        <f>ROUND(I357*H357,2)</f>
        <v>0</v>
      </c>
      <c r="BL357" s="16" t="s">
        <v>162</v>
      </c>
      <c r="BM357" s="218" t="s">
        <v>575</v>
      </c>
    </row>
    <row r="358" spans="1:65" s="2" customFormat="1" ht="11.25">
      <c r="A358" s="33"/>
      <c r="B358" s="34"/>
      <c r="C358" s="35"/>
      <c r="D358" s="220" t="s">
        <v>164</v>
      </c>
      <c r="E358" s="35"/>
      <c r="F358" s="221" t="s">
        <v>574</v>
      </c>
      <c r="G358" s="35"/>
      <c r="H358" s="35"/>
      <c r="I358" s="121"/>
      <c r="J358" s="35"/>
      <c r="K358" s="35"/>
      <c r="L358" s="38"/>
      <c r="M358" s="222"/>
      <c r="N358" s="223"/>
      <c r="O358" s="70"/>
      <c r="P358" s="70"/>
      <c r="Q358" s="70"/>
      <c r="R358" s="70"/>
      <c r="S358" s="70"/>
      <c r="T358" s="71"/>
      <c r="U358" s="33"/>
      <c r="V358" s="33"/>
      <c r="W358" s="33"/>
      <c r="X358" s="33"/>
      <c r="Y358" s="33"/>
      <c r="Z358" s="33"/>
      <c r="AA358" s="33"/>
      <c r="AB358" s="33"/>
      <c r="AC358" s="33"/>
      <c r="AD358" s="33"/>
      <c r="AE358" s="33"/>
      <c r="AT358" s="16" t="s">
        <v>164</v>
      </c>
      <c r="AU358" s="16" t="s">
        <v>86</v>
      </c>
    </row>
    <row r="359" spans="1:65" s="2" customFormat="1" ht="21.75" customHeight="1">
      <c r="A359" s="33"/>
      <c r="B359" s="34"/>
      <c r="C359" s="247" t="s">
        <v>576</v>
      </c>
      <c r="D359" s="247" t="s">
        <v>443</v>
      </c>
      <c r="E359" s="248" t="s">
        <v>577</v>
      </c>
      <c r="F359" s="249" t="s">
        <v>578</v>
      </c>
      <c r="G359" s="250" t="s">
        <v>198</v>
      </c>
      <c r="H359" s="251">
        <v>0.28000000000000003</v>
      </c>
      <c r="I359" s="252"/>
      <c r="J359" s="253">
        <f>ROUND(I359*H359,2)</f>
        <v>0</v>
      </c>
      <c r="K359" s="249" t="s">
        <v>161</v>
      </c>
      <c r="L359" s="254"/>
      <c r="M359" s="255" t="s">
        <v>1</v>
      </c>
      <c r="N359" s="256" t="s">
        <v>42</v>
      </c>
      <c r="O359" s="70"/>
      <c r="P359" s="216">
        <f>O359*H359</f>
        <v>0</v>
      </c>
      <c r="Q359" s="216">
        <v>2.4289999999999998</v>
      </c>
      <c r="R359" s="216">
        <f>Q359*H359</f>
        <v>0.68012000000000006</v>
      </c>
      <c r="S359" s="216">
        <v>0</v>
      </c>
      <c r="T359" s="217">
        <f>S359*H359</f>
        <v>0</v>
      </c>
      <c r="U359" s="33"/>
      <c r="V359" s="33"/>
      <c r="W359" s="33"/>
      <c r="X359" s="33"/>
      <c r="Y359" s="33"/>
      <c r="Z359" s="33"/>
      <c r="AA359" s="33"/>
      <c r="AB359" s="33"/>
      <c r="AC359" s="33"/>
      <c r="AD359" s="33"/>
      <c r="AE359" s="33"/>
      <c r="AR359" s="218" t="s">
        <v>208</v>
      </c>
      <c r="AT359" s="218" t="s">
        <v>443</v>
      </c>
      <c r="AU359" s="218" t="s">
        <v>86</v>
      </c>
      <c r="AY359" s="16" t="s">
        <v>154</v>
      </c>
      <c r="BE359" s="219">
        <f>IF(N359="základní",J359,0)</f>
        <v>0</v>
      </c>
      <c r="BF359" s="219">
        <f>IF(N359="snížená",J359,0)</f>
        <v>0</v>
      </c>
      <c r="BG359" s="219">
        <f>IF(N359="zákl. přenesená",J359,0)</f>
        <v>0</v>
      </c>
      <c r="BH359" s="219">
        <f>IF(N359="sníž. přenesená",J359,0)</f>
        <v>0</v>
      </c>
      <c r="BI359" s="219">
        <f>IF(N359="nulová",J359,0)</f>
        <v>0</v>
      </c>
      <c r="BJ359" s="16" t="s">
        <v>84</v>
      </c>
      <c r="BK359" s="219">
        <f>ROUND(I359*H359,2)</f>
        <v>0</v>
      </c>
      <c r="BL359" s="16" t="s">
        <v>162</v>
      </c>
      <c r="BM359" s="218" t="s">
        <v>579</v>
      </c>
    </row>
    <row r="360" spans="1:65" s="2" customFormat="1" ht="11.25">
      <c r="A360" s="33"/>
      <c r="B360" s="34"/>
      <c r="C360" s="35"/>
      <c r="D360" s="220" t="s">
        <v>164</v>
      </c>
      <c r="E360" s="35"/>
      <c r="F360" s="221" t="s">
        <v>578</v>
      </c>
      <c r="G360" s="35"/>
      <c r="H360" s="35"/>
      <c r="I360" s="121"/>
      <c r="J360" s="35"/>
      <c r="K360" s="35"/>
      <c r="L360" s="38"/>
      <c r="M360" s="222"/>
      <c r="N360" s="223"/>
      <c r="O360" s="70"/>
      <c r="P360" s="70"/>
      <c r="Q360" s="70"/>
      <c r="R360" s="70"/>
      <c r="S360" s="70"/>
      <c r="T360" s="71"/>
      <c r="U360" s="33"/>
      <c r="V360" s="33"/>
      <c r="W360" s="33"/>
      <c r="X360" s="33"/>
      <c r="Y360" s="33"/>
      <c r="Z360" s="33"/>
      <c r="AA360" s="33"/>
      <c r="AB360" s="33"/>
      <c r="AC360" s="33"/>
      <c r="AD360" s="33"/>
      <c r="AE360" s="33"/>
      <c r="AT360" s="16" t="s">
        <v>164</v>
      </c>
      <c r="AU360" s="16" t="s">
        <v>86</v>
      </c>
    </row>
    <row r="361" spans="1:65" s="13" customFormat="1" ht="11.25">
      <c r="B361" s="225"/>
      <c r="C361" s="226"/>
      <c r="D361" s="220" t="s">
        <v>168</v>
      </c>
      <c r="E361" s="227" t="s">
        <v>1</v>
      </c>
      <c r="F361" s="228" t="s">
        <v>580</v>
      </c>
      <c r="G361" s="226"/>
      <c r="H361" s="229">
        <v>0.28000000000000003</v>
      </c>
      <c r="I361" s="230"/>
      <c r="J361" s="226"/>
      <c r="K361" s="226"/>
      <c r="L361" s="231"/>
      <c r="M361" s="232"/>
      <c r="N361" s="233"/>
      <c r="O361" s="233"/>
      <c r="P361" s="233"/>
      <c r="Q361" s="233"/>
      <c r="R361" s="233"/>
      <c r="S361" s="233"/>
      <c r="T361" s="234"/>
      <c r="AT361" s="235" t="s">
        <v>168</v>
      </c>
      <c r="AU361" s="235" t="s">
        <v>86</v>
      </c>
      <c r="AV361" s="13" t="s">
        <v>86</v>
      </c>
      <c r="AW361" s="13" t="s">
        <v>34</v>
      </c>
      <c r="AX361" s="13" t="s">
        <v>84</v>
      </c>
      <c r="AY361" s="235" t="s">
        <v>154</v>
      </c>
    </row>
    <row r="362" spans="1:65" s="2" customFormat="1" ht="16.5" customHeight="1">
      <c r="A362" s="33"/>
      <c r="B362" s="34"/>
      <c r="C362" s="247" t="s">
        <v>581</v>
      </c>
      <c r="D362" s="247" t="s">
        <v>443</v>
      </c>
      <c r="E362" s="248" t="s">
        <v>582</v>
      </c>
      <c r="F362" s="249" t="s">
        <v>583</v>
      </c>
      <c r="G362" s="250" t="s">
        <v>179</v>
      </c>
      <c r="H362" s="251">
        <v>1</v>
      </c>
      <c r="I362" s="252"/>
      <c r="J362" s="253">
        <f>ROUND(I362*H362,2)</f>
        <v>0</v>
      </c>
      <c r="K362" s="249" t="s">
        <v>1</v>
      </c>
      <c r="L362" s="254"/>
      <c r="M362" s="255" t="s">
        <v>1</v>
      </c>
      <c r="N362" s="256" t="s">
        <v>42</v>
      </c>
      <c r="O362" s="70"/>
      <c r="P362" s="216">
        <f>O362*H362</f>
        <v>0</v>
      </c>
      <c r="Q362" s="216">
        <v>0.01</v>
      </c>
      <c r="R362" s="216">
        <f>Q362*H362</f>
        <v>0.01</v>
      </c>
      <c r="S362" s="216">
        <v>0</v>
      </c>
      <c r="T362" s="217">
        <f>S362*H362</f>
        <v>0</v>
      </c>
      <c r="U362" s="33"/>
      <c r="V362" s="33"/>
      <c r="W362" s="33"/>
      <c r="X362" s="33"/>
      <c r="Y362" s="33"/>
      <c r="Z362" s="33"/>
      <c r="AA362" s="33"/>
      <c r="AB362" s="33"/>
      <c r="AC362" s="33"/>
      <c r="AD362" s="33"/>
      <c r="AE362" s="33"/>
      <c r="AR362" s="218" t="s">
        <v>208</v>
      </c>
      <c r="AT362" s="218" t="s">
        <v>443</v>
      </c>
      <c r="AU362" s="218" t="s">
        <v>86</v>
      </c>
      <c r="AY362" s="16" t="s">
        <v>154</v>
      </c>
      <c r="BE362" s="219">
        <f>IF(N362="základní",J362,0)</f>
        <v>0</v>
      </c>
      <c r="BF362" s="219">
        <f>IF(N362="snížená",J362,0)</f>
        <v>0</v>
      </c>
      <c r="BG362" s="219">
        <f>IF(N362="zákl. přenesená",J362,0)</f>
        <v>0</v>
      </c>
      <c r="BH362" s="219">
        <f>IF(N362="sníž. přenesená",J362,0)</f>
        <v>0</v>
      </c>
      <c r="BI362" s="219">
        <f>IF(N362="nulová",J362,0)</f>
        <v>0</v>
      </c>
      <c r="BJ362" s="16" t="s">
        <v>84</v>
      </c>
      <c r="BK362" s="219">
        <f>ROUND(I362*H362,2)</f>
        <v>0</v>
      </c>
      <c r="BL362" s="16" t="s">
        <v>162</v>
      </c>
      <c r="BM362" s="218" t="s">
        <v>584</v>
      </c>
    </row>
    <row r="363" spans="1:65" s="2" customFormat="1" ht="11.25">
      <c r="A363" s="33"/>
      <c r="B363" s="34"/>
      <c r="C363" s="35"/>
      <c r="D363" s="220" t="s">
        <v>164</v>
      </c>
      <c r="E363" s="35"/>
      <c r="F363" s="221" t="s">
        <v>583</v>
      </c>
      <c r="G363" s="35"/>
      <c r="H363" s="35"/>
      <c r="I363" s="121"/>
      <c r="J363" s="35"/>
      <c r="K363" s="35"/>
      <c r="L363" s="38"/>
      <c r="M363" s="222"/>
      <c r="N363" s="223"/>
      <c r="O363" s="70"/>
      <c r="P363" s="70"/>
      <c r="Q363" s="70"/>
      <c r="R363" s="70"/>
      <c r="S363" s="70"/>
      <c r="T363" s="71"/>
      <c r="U363" s="33"/>
      <c r="V363" s="33"/>
      <c r="W363" s="33"/>
      <c r="X363" s="33"/>
      <c r="Y363" s="33"/>
      <c r="Z363" s="33"/>
      <c r="AA363" s="33"/>
      <c r="AB363" s="33"/>
      <c r="AC363" s="33"/>
      <c r="AD363" s="33"/>
      <c r="AE363" s="33"/>
      <c r="AT363" s="16" t="s">
        <v>164</v>
      </c>
      <c r="AU363" s="16" t="s">
        <v>86</v>
      </c>
    </row>
    <row r="364" spans="1:65" s="2" customFormat="1" ht="21.75" customHeight="1">
      <c r="A364" s="33"/>
      <c r="B364" s="34"/>
      <c r="C364" s="247" t="s">
        <v>585</v>
      </c>
      <c r="D364" s="247" t="s">
        <v>443</v>
      </c>
      <c r="E364" s="248" t="s">
        <v>586</v>
      </c>
      <c r="F364" s="249" t="s">
        <v>587</v>
      </c>
      <c r="G364" s="250" t="s">
        <v>179</v>
      </c>
      <c r="H364" s="251">
        <v>2</v>
      </c>
      <c r="I364" s="252"/>
      <c r="J364" s="253">
        <f>ROUND(I364*H364,2)</f>
        <v>0</v>
      </c>
      <c r="K364" s="249" t="s">
        <v>161</v>
      </c>
      <c r="L364" s="254"/>
      <c r="M364" s="255" t="s">
        <v>1</v>
      </c>
      <c r="N364" s="256" t="s">
        <v>42</v>
      </c>
      <c r="O364" s="70"/>
      <c r="P364" s="216">
        <f>O364*H364</f>
        <v>0</v>
      </c>
      <c r="Q364" s="216">
        <v>0</v>
      </c>
      <c r="R364" s="216">
        <f>Q364*H364</f>
        <v>0</v>
      </c>
      <c r="S364" s="216">
        <v>0</v>
      </c>
      <c r="T364" s="217">
        <f>S364*H364</f>
        <v>0</v>
      </c>
      <c r="U364" s="33"/>
      <c r="V364" s="33"/>
      <c r="W364" s="33"/>
      <c r="X364" s="33"/>
      <c r="Y364" s="33"/>
      <c r="Z364" s="33"/>
      <c r="AA364" s="33"/>
      <c r="AB364" s="33"/>
      <c r="AC364" s="33"/>
      <c r="AD364" s="33"/>
      <c r="AE364" s="33"/>
      <c r="AR364" s="218" t="s">
        <v>208</v>
      </c>
      <c r="AT364" s="218" t="s">
        <v>443</v>
      </c>
      <c r="AU364" s="218" t="s">
        <v>86</v>
      </c>
      <c r="AY364" s="16" t="s">
        <v>154</v>
      </c>
      <c r="BE364" s="219">
        <f>IF(N364="základní",J364,0)</f>
        <v>0</v>
      </c>
      <c r="BF364" s="219">
        <f>IF(N364="snížená",J364,0)</f>
        <v>0</v>
      </c>
      <c r="BG364" s="219">
        <f>IF(N364="zákl. přenesená",J364,0)</f>
        <v>0</v>
      </c>
      <c r="BH364" s="219">
        <f>IF(N364="sníž. přenesená",J364,0)</f>
        <v>0</v>
      </c>
      <c r="BI364" s="219">
        <f>IF(N364="nulová",J364,0)</f>
        <v>0</v>
      </c>
      <c r="BJ364" s="16" t="s">
        <v>84</v>
      </c>
      <c r="BK364" s="219">
        <f>ROUND(I364*H364,2)</f>
        <v>0</v>
      </c>
      <c r="BL364" s="16" t="s">
        <v>162</v>
      </c>
      <c r="BM364" s="218" t="s">
        <v>588</v>
      </c>
    </row>
    <row r="365" spans="1:65" s="2" customFormat="1" ht="11.25">
      <c r="A365" s="33"/>
      <c r="B365" s="34"/>
      <c r="C365" s="35"/>
      <c r="D365" s="220" t="s">
        <v>164</v>
      </c>
      <c r="E365" s="35"/>
      <c r="F365" s="221" t="s">
        <v>587</v>
      </c>
      <c r="G365" s="35"/>
      <c r="H365" s="35"/>
      <c r="I365" s="121"/>
      <c r="J365" s="35"/>
      <c r="K365" s="35"/>
      <c r="L365" s="38"/>
      <c r="M365" s="222"/>
      <c r="N365" s="223"/>
      <c r="O365" s="70"/>
      <c r="P365" s="70"/>
      <c r="Q365" s="70"/>
      <c r="R365" s="70"/>
      <c r="S365" s="70"/>
      <c r="T365" s="71"/>
      <c r="U365" s="33"/>
      <c r="V365" s="33"/>
      <c r="W365" s="33"/>
      <c r="X365" s="33"/>
      <c r="Y365" s="33"/>
      <c r="Z365" s="33"/>
      <c r="AA365" s="33"/>
      <c r="AB365" s="33"/>
      <c r="AC365" s="33"/>
      <c r="AD365" s="33"/>
      <c r="AE365" s="33"/>
      <c r="AT365" s="16" t="s">
        <v>164</v>
      </c>
      <c r="AU365" s="16" t="s">
        <v>86</v>
      </c>
    </row>
    <row r="366" spans="1:65" s="2" customFormat="1" ht="21.75" customHeight="1">
      <c r="A366" s="33"/>
      <c r="B366" s="34"/>
      <c r="C366" s="247" t="s">
        <v>589</v>
      </c>
      <c r="D366" s="247" t="s">
        <v>443</v>
      </c>
      <c r="E366" s="248" t="s">
        <v>590</v>
      </c>
      <c r="F366" s="249" t="s">
        <v>591</v>
      </c>
      <c r="G366" s="250" t="s">
        <v>160</v>
      </c>
      <c r="H366" s="251">
        <v>4</v>
      </c>
      <c r="I366" s="252"/>
      <c r="J366" s="253">
        <f>ROUND(I366*H366,2)</f>
        <v>0</v>
      </c>
      <c r="K366" s="249" t="s">
        <v>161</v>
      </c>
      <c r="L366" s="254"/>
      <c r="M366" s="255" t="s">
        <v>1</v>
      </c>
      <c r="N366" s="256" t="s">
        <v>42</v>
      </c>
      <c r="O366" s="70"/>
      <c r="P366" s="216">
        <f>O366*H366</f>
        <v>0</v>
      </c>
      <c r="Q366" s="216">
        <v>5.0000000000000001E-3</v>
      </c>
      <c r="R366" s="216">
        <f>Q366*H366</f>
        <v>0.02</v>
      </c>
      <c r="S366" s="216">
        <v>0</v>
      </c>
      <c r="T366" s="217">
        <f>S366*H366</f>
        <v>0</v>
      </c>
      <c r="U366" s="33"/>
      <c r="V366" s="33"/>
      <c r="W366" s="33"/>
      <c r="X366" s="33"/>
      <c r="Y366" s="33"/>
      <c r="Z366" s="33"/>
      <c r="AA366" s="33"/>
      <c r="AB366" s="33"/>
      <c r="AC366" s="33"/>
      <c r="AD366" s="33"/>
      <c r="AE366" s="33"/>
      <c r="AR366" s="218" t="s">
        <v>208</v>
      </c>
      <c r="AT366" s="218" t="s">
        <v>443</v>
      </c>
      <c r="AU366" s="218" t="s">
        <v>86</v>
      </c>
      <c r="AY366" s="16" t="s">
        <v>154</v>
      </c>
      <c r="BE366" s="219">
        <f>IF(N366="základní",J366,0)</f>
        <v>0</v>
      </c>
      <c r="BF366" s="219">
        <f>IF(N366="snížená",J366,0)</f>
        <v>0</v>
      </c>
      <c r="BG366" s="219">
        <f>IF(N366="zákl. přenesená",J366,0)</f>
        <v>0</v>
      </c>
      <c r="BH366" s="219">
        <f>IF(N366="sníž. přenesená",J366,0)</f>
        <v>0</v>
      </c>
      <c r="BI366" s="219">
        <f>IF(N366="nulová",J366,0)</f>
        <v>0</v>
      </c>
      <c r="BJ366" s="16" t="s">
        <v>84</v>
      </c>
      <c r="BK366" s="219">
        <f>ROUND(I366*H366,2)</f>
        <v>0</v>
      </c>
      <c r="BL366" s="16" t="s">
        <v>162</v>
      </c>
      <c r="BM366" s="218" t="s">
        <v>592</v>
      </c>
    </row>
    <row r="367" spans="1:65" s="2" customFormat="1" ht="11.25">
      <c r="A367" s="33"/>
      <c r="B367" s="34"/>
      <c r="C367" s="35"/>
      <c r="D367" s="220" t="s">
        <v>164</v>
      </c>
      <c r="E367" s="35"/>
      <c r="F367" s="221" t="s">
        <v>591</v>
      </c>
      <c r="G367" s="35"/>
      <c r="H367" s="35"/>
      <c r="I367" s="121"/>
      <c r="J367" s="35"/>
      <c r="K367" s="35"/>
      <c r="L367" s="38"/>
      <c r="M367" s="222"/>
      <c r="N367" s="223"/>
      <c r="O367" s="70"/>
      <c r="P367" s="70"/>
      <c r="Q367" s="70"/>
      <c r="R367" s="70"/>
      <c r="S367" s="70"/>
      <c r="T367" s="71"/>
      <c r="U367" s="33"/>
      <c r="V367" s="33"/>
      <c r="W367" s="33"/>
      <c r="X367" s="33"/>
      <c r="Y367" s="33"/>
      <c r="Z367" s="33"/>
      <c r="AA367" s="33"/>
      <c r="AB367" s="33"/>
      <c r="AC367" s="33"/>
      <c r="AD367" s="33"/>
      <c r="AE367" s="33"/>
      <c r="AT367" s="16" t="s">
        <v>164</v>
      </c>
      <c r="AU367" s="16" t="s">
        <v>86</v>
      </c>
    </row>
    <row r="368" spans="1:65" s="2" customFormat="1" ht="21.75" customHeight="1">
      <c r="A368" s="33"/>
      <c r="B368" s="34"/>
      <c r="C368" s="247" t="s">
        <v>593</v>
      </c>
      <c r="D368" s="247" t="s">
        <v>443</v>
      </c>
      <c r="E368" s="248" t="s">
        <v>594</v>
      </c>
      <c r="F368" s="249" t="s">
        <v>595</v>
      </c>
      <c r="G368" s="250" t="s">
        <v>179</v>
      </c>
      <c r="H368" s="251">
        <v>1</v>
      </c>
      <c r="I368" s="252"/>
      <c r="J368" s="253">
        <f>ROUND(I368*H368,2)</f>
        <v>0</v>
      </c>
      <c r="K368" s="249" t="s">
        <v>161</v>
      </c>
      <c r="L368" s="254"/>
      <c r="M368" s="255" t="s">
        <v>1</v>
      </c>
      <c r="N368" s="256" t="s">
        <v>42</v>
      </c>
      <c r="O368" s="70"/>
      <c r="P368" s="216">
        <f>O368*H368</f>
        <v>0</v>
      </c>
      <c r="Q368" s="216">
        <v>0</v>
      </c>
      <c r="R368" s="216">
        <f>Q368*H368</f>
        <v>0</v>
      </c>
      <c r="S368" s="216">
        <v>0</v>
      </c>
      <c r="T368" s="217">
        <f>S368*H368</f>
        <v>0</v>
      </c>
      <c r="U368" s="33"/>
      <c r="V368" s="33"/>
      <c r="W368" s="33"/>
      <c r="X368" s="33"/>
      <c r="Y368" s="33"/>
      <c r="Z368" s="33"/>
      <c r="AA368" s="33"/>
      <c r="AB368" s="33"/>
      <c r="AC368" s="33"/>
      <c r="AD368" s="33"/>
      <c r="AE368" s="33"/>
      <c r="AR368" s="218" t="s">
        <v>208</v>
      </c>
      <c r="AT368" s="218" t="s">
        <v>443</v>
      </c>
      <c r="AU368" s="218" t="s">
        <v>86</v>
      </c>
      <c r="AY368" s="16" t="s">
        <v>154</v>
      </c>
      <c r="BE368" s="219">
        <f>IF(N368="základní",J368,0)</f>
        <v>0</v>
      </c>
      <c r="BF368" s="219">
        <f>IF(N368="snížená",J368,0)</f>
        <v>0</v>
      </c>
      <c r="BG368" s="219">
        <f>IF(N368="zákl. přenesená",J368,0)</f>
        <v>0</v>
      </c>
      <c r="BH368" s="219">
        <f>IF(N368="sníž. přenesená",J368,0)</f>
        <v>0</v>
      </c>
      <c r="BI368" s="219">
        <f>IF(N368="nulová",J368,0)</f>
        <v>0</v>
      </c>
      <c r="BJ368" s="16" t="s">
        <v>84</v>
      </c>
      <c r="BK368" s="219">
        <f>ROUND(I368*H368,2)</f>
        <v>0</v>
      </c>
      <c r="BL368" s="16" t="s">
        <v>162</v>
      </c>
      <c r="BM368" s="218" t="s">
        <v>596</v>
      </c>
    </row>
    <row r="369" spans="1:65" s="2" customFormat="1" ht="11.25">
      <c r="A369" s="33"/>
      <c r="B369" s="34"/>
      <c r="C369" s="35"/>
      <c r="D369" s="220" t="s">
        <v>164</v>
      </c>
      <c r="E369" s="35"/>
      <c r="F369" s="221" t="s">
        <v>595</v>
      </c>
      <c r="G369" s="35"/>
      <c r="H369" s="35"/>
      <c r="I369" s="121"/>
      <c r="J369" s="35"/>
      <c r="K369" s="35"/>
      <c r="L369" s="38"/>
      <c r="M369" s="222"/>
      <c r="N369" s="223"/>
      <c r="O369" s="70"/>
      <c r="P369" s="70"/>
      <c r="Q369" s="70"/>
      <c r="R369" s="70"/>
      <c r="S369" s="70"/>
      <c r="T369" s="71"/>
      <c r="U369" s="33"/>
      <c r="V369" s="33"/>
      <c r="W369" s="33"/>
      <c r="X369" s="33"/>
      <c r="Y369" s="33"/>
      <c r="Z369" s="33"/>
      <c r="AA369" s="33"/>
      <c r="AB369" s="33"/>
      <c r="AC369" s="33"/>
      <c r="AD369" s="33"/>
      <c r="AE369" s="33"/>
      <c r="AT369" s="16" t="s">
        <v>164</v>
      </c>
      <c r="AU369" s="16" t="s">
        <v>86</v>
      </c>
    </row>
    <row r="370" spans="1:65" s="2" customFormat="1" ht="21.75" customHeight="1">
      <c r="A370" s="33"/>
      <c r="B370" s="34"/>
      <c r="C370" s="247" t="s">
        <v>597</v>
      </c>
      <c r="D370" s="247" t="s">
        <v>443</v>
      </c>
      <c r="E370" s="248" t="s">
        <v>598</v>
      </c>
      <c r="F370" s="249" t="s">
        <v>599</v>
      </c>
      <c r="G370" s="250" t="s">
        <v>179</v>
      </c>
      <c r="H370" s="251">
        <v>1</v>
      </c>
      <c r="I370" s="252"/>
      <c r="J370" s="253">
        <f>ROUND(I370*H370,2)</f>
        <v>0</v>
      </c>
      <c r="K370" s="249" t="s">
        <v>161</v>
      </c>
      <c r="L370" s="254"/>
      <c r="M370" s="255" t="s">
        <v>1</v>
      </c>
      <c r="N370" s="256" t="s">
        <v>42</v>
      </c>
      <c r="O370" s="70"/>
      <c r="P370" s="216">
        <f>O370*H370</f>
        <v>0</v>
      </c>
      <c r="Q370" s="216">
        <v>0</v>
      </c>
      <c r="R370" s="216">
        <f>Q370*H370</f>
        <v>0</v>
      </c>
      <c r="S370" s="216">
        <v>0</v>
      </c>
      <c r="T370" s="217">
        <f>S370*H370</f>
        <v>0</v>
      </c>
      <c r="U370" s="33"/>
      <c r="V370" s="33"/>
      <c r="W370" s="33"/>
      <c r="X370" s="33"/>
      <c r="Y370" s="33"/>
      <c r="Z370" s="33"/>
      <c r="AA370" s="33"/>
      <c r="AB370" s="33"/>
      <c r="AC370" s="33"/>
      <c r="AD370" s="33"/>
      <c r="AE370" s="33"/>
      <c r="AR370" s="218" t="s">
        <v>208</v>
      </c>
      <c r="AT370" s="218" t="s">
        <v>443</v>
      </c>
      <c r="AU370" s="218" t="s">
        <v>86</v>
      </c>
      <c r="AY370" s="16" t="s">
        <v>154</v>
      </c>
      <c r="BE370" s="219">
        <f>IF(N370="základní",J370,0)</f>
        <v>0</v>
      </c>
      <c r="BF370" s="219">
        <f>IF(N370="snížená",J370,0)</f>
        <v>0</v>
      </c>
      <c r="BG370" s="219">
        <f>IF(N370="zákl. přenesená",J370,0)</f>
        <v>0</v>
      </c>
      <c r="BH370" s="219">
        <f>IF(N370="sníž. přenesená",J370,0)</f>
        <v>0</v>
      </c>
      <c r="BI370" s="219">
        <f>IF(N370="nulová",J370,0)</f>
        <v>0</v>
      </c>
      <c r="BJ370" s="16" t="s">
        <v>84</v>
      </c>
      <c r="BK370" s="219">
        <f>ROUND(I370*H370,2)</f>
        <v>0</v>
      </c>
      <c r="BL370" s="16" t="s">
        <v>162</v>
      </c>
      <c r="BM370" s="218" t="s">
        <v>600</v>
      </c>
    </row>
    <row r="371" spans="1:65" s="2" customFormat="1" ht="11.25">
      <c r="A371" s="33"/>
      <c r="B371" s="34"/>
      <c r="C371" s="35"/>
      <c r="D371" s="220" t="s">
        <v>164</v>
      </c>
      <c r="E371" s="35"/>
      <c r="F371" s="221" t="s">
        <v>599</v>
      </c>
      <c r="G371" s="35"/>
      <c r="H371" s="35"/>
      <c r="I371" s="121"/>
      <c r="J371" s="35"/>
      <c r="K371" s="35"/>
      <c r="L371" s="38"/>
      <c r="M371" s="222"/>
      <c r="N371" s="223"/>
      <c r="O371" s="70"/>
      <c r="P371" s="70"/>
      <c r="Q371" s="70"/>
      <c r="R371" s="70"/>
      <c r="S371" s="70"/>
      <c r="T371" s="71"/>
      <c r="U371" s="33"/>
      <c r="V371" s="33"/>
      <c r="W371" s="33"/>
      <c r="X371" s="33"/>
      <c r="Y371" s="33"/>
      <c r="Z371" s="33"/>
      <c r="AA371" s="33"/>
      <c r="AB371" s="33"/>
      <c r="AC371" s="33"/>
      <c r="AD371" s="33"/>
      <c r="AE371" s="33"/>
      <c r="AT371" s="16" t="s">
        <v>164</v>
      </c>
      <c r="AU371" s="16" t="s">
        <v>86</v>
      </c>
    </row>
    <row r="372" spans="1:65" s="2" customFormat="1" ht="21.75" customHeight="1">
      <c r="A372" s="33"/>
      <c r="B372" s="34"/>
      <c r="C372" s="247" t="s">
        <v>601</v>
      </c>
      <c r="D372" s="247" t="s">
        <v>443</v>
      </c>
      <c r="E372" s="248" t="s">
        <v>577</v>
      </c>
      <c r="F372" s="249" t="s">
        <v>578</v>
      </c>
      <c r="G372" s="250" t="s">
        <v>198</v>
      </c>
      <c r="H372" s="251">
        <v>7.0000000000000007E-2</v>
      </c>
      <c r="I372" s="252"/>
      <c r="J372" s="253">
        <f>ROUND(I372*H372,2)</f>
        <v>0</v>
      </c>
      <c r="K372" s="249" t="s">
        <v>161</v>
      </c>
      <c r="L372" s="254"/>
      <c r="M372" s="255" t="s">
        <v>1</v>
      </c>
      <c r="N372" s="256" t="s">
        <v>42</v>
      </c>
      <c r="O372" s="70"/>
      <c r="P372" s="216">
        <f>O372*H372</f>
        <v>0</v>
      </c>
      <c r="Q372" s="216">
        <v>2.4289999999999998</v>
      </c>
      <c r="R372" s="216">
        <f>Q372*H372</f>
        <v>0.17003000000000001</v>
      </c>
      <c r="S372" s="216">
        <v>0</v>
      </c>
      <c r="T372" s="217">
        <f>S372*H372</f>
        <v>0</v>
      </c>
      <c r="U372" s="33"/>
      <c r="V372" s="33"/>
      <c r="W372" s="33"/>
      <c r="X372" s="33"/>
      <c r="Y372" s="33"/>
      <c r="Z372" s="33"/>
      <c r="AA372" s="33"/>
      <c r="AB372" s="33"/>
      <c r="AC372" s="33"/>
      <c r="AD372" s="33"/>
      <c r="AE372" s="33"/>
      <c r="AR372" s="218" t="s">
        <v>208</v>
      </c>
      <c r="AT372" s="218" t="s">
        <v>443</v>
      </c>
      <c r="AU372" s="218" t="s">
        <v>86</v>
      </c>
      <c r="AY372" s="16" t="s">
        <v>154</v>
      </c>
      <c r="BE372" s="219">
        <f>IF(N372="základní",J372,0)</f>
        <v>0</v>
      </c>
      <c r="BF372" s="219">
        <f>IF(N372="snížená",J372,0)</f>
        <v>0</v>
      </c>
      <c r="BG372" s="219">
        <f>IF(N372="zákl. přenesená",J372,0)</f>
        <v>0</v>
      </c>
      <c r="BH372" s="219">
        <f>IF(N372="sníž. přenesená",J372,0)</f>
        <v>0</v>
      </c>
      <c r="BI372" s="219">
        <f>IF(N372="nulová",J372,0)</f>
        <v>0</v>
      </c>
      <c r="BJ372" s="16" t="s">
        <v>84</v>
      </c>
      <c r="BK372" s="219">
        <f>ROUND(I372*H372,2)</f>
        <v>0</v>
      </c>
      <c r="BL372" s="16" t="s">
        <v>162</v>
      </c>
      <c r="BM372" s="218" t="s">
        <v>602</v>
      </c>
    </row>
    <row r="373" spans="1:65" s="2" customFormat="1" ht="11.25">
      <c r="A373" s="33"/>
      <c r="B373" s="34"/>
      <c r="C373" s="35"/>
      <c r="D373" s="220" t="s">
        <v>164</v>
      </c>
      <c r="E373" s="35"/>
      <c r="F373" s="221" t="s">
        <v>578</v>
      </c>
      <c r="G373" s="35"/>
      <c r="H373" s="35"/>
      <c r="I373" s="121"/>
      <c r="J373" s="35"/>
      <c r="K373" s="35"/>
      <c r="L373" s="38"/>
      <c r="M373" s="222"/>
      <c r="N373" s="223"/>
      <c r="O373" s="70"/>
      <c r="P373" s="70"/>
      <c r="Q373" s="70"/>
      <c r="R373" s="70"/>
      <c r="S373" s="70"/>
      <c r="T373" s="71"/>
      <c r="U373" s="33"/>
      <c r="V373" s="33"/>
      <c r="W373" s="33"/>
      <c r="X373" s="33"/>
      <c r="Y373" s="33"/>
      <c r="Z373" s="33"/>
      <c r="AA373" s="33"/>
      <c r="AB373" s="33"/>
      <c r="AC373" s="33"/>
      <c r="AD373" s="33"/>
      <c r="AE373" s="33"/>
      <c r="AT373" s="16" t="s">
        <v>164</v>
      </c>
      <c r="AU373" s="16" t="s">
        <v>86</v>
      </c>
    </row>
    <row r="374" spans="1:65" s="2" customFormat="1" ht="21.75" customHeight="1">
      <c r="A374" s="33"/>
      <c r="B374" s="34"/>
      <c r="C374" s="247" t="s">
        <v>603</v>
      </c>
      <c r="D374" s="247" t="s">
        <v>443</v>
      </c>
      <c r="E374" s="248" t="s">
        <v>487</v>
      </c>
      <c r="F374" s="249" t="s">
        <v>488</v>
      </c>
      <c r="G374" s="250" t="s">
        <v>179</v>
      </c>
      <c r="H374" s="251">
        <v>480</v>
      </c>
      <c r="I374" s="252"/>
      <c r="J374" s="253">
        <f>ROUND(I374*H374,2)</f>
        <v>0</v>
      </c>
      <c r="K374" s="249" t="s">
        <v>161</v>
      </c>
      <c r="L374" s="254"/>
      <c r="M374" s="255" t="s">
        <v>1</v>
      </c>
      <c r="N374" s="256" t="s">
        <v>42</v>
      </c>
      <c r="O374" s="70"/>
      <c r="P374" s="216">
        <f>O374*H374</f>
        <v>0</v>
      </c>
      <c r="Q374" s="216">
        <v>1.8000000000000001E-4</v>
      </c>
      <c r="R374" s="216">
        <f>Q374*H374</f>
        <v>8.6400000000000005E-2</v>
      </c>
      <c r="S374" s="216">
        <v>0</v>
      </c>
      <c r="T374" s="217">
        <f>S374*H374</f>
        <v>0</v>
      </c>
      <c r="U374" s="33"/>
      <c r="V374" s="33"/>
      <c r="W374" s="33"/>
      <c r="X374" s="33"/>
      <c r="Y374" s="33"/>
      <c r="Z374" s="33"/>
      <c r="AA374" s="33"/>
      <c r="AB374" s="33"/>
      <c r="AC374" s="33"/>
      <c r="AD374" s="33"/>
      <c r="AE374" s="33"/>
      <c r="AR374" s="218" t="s">
        <v>208</v>
      </c>
      <c r="AT374" s="218" t="s">
        <v>443</v>
      </c>
      <c r="AU374" s="218" t="s">
        <v>86</v>
      </c>
      <c r="AY374" s="16" t="s">
        <v>154</v>
      </c>
      <c r="BE374" s="219">
        <f>IF(N374="základní",J374,0)</f>
        <v>0</v>
      </c>
      <c r="BF374" s="219">
        <f>IF(N374="snížená",J374,0)</f>
        <v>0</v>
      </c>
      <c r="BG374" s="219">
        <f>IF(N374="zákl. přenesená",J374,0)</f>
        <v>0</v>
      </c>
      <c r="BH374" s="219">
        <f>IF(N374="sníž. přenesená",J374,0)</f>
        <v>0</v>
      </c>
      <c r="BI374" s="219">
        <f>IF(N374="nulová",J374,0)</f>
        <v>0</v>
      </c>
      <c r="BJ374" s="16" t="s">
        <v>84</v>
      </c>
      <c r="BK374" s="219">
        <f>ROUND(I374*H374,2)</f>
        <v>0</v>
      </c>
      <c r="BL374" s="16" t="s">
        <v>162</v>
      </c>
      <c r="BM374" s="218" t="s">
        <v>604</v>
      </c>
    </row>
    <row r="375" spans="1:65" s="2" customFormat="1" ht="11.25">
      <c r="A375" s="33"/>
      <c r="B375" s="34"/>
      <c r="C375" s="35"/>
      <c r="D375" s="220" t="s">
        <v>164</v>
      </c>
      <c r="E375" s="35"/>
      <c r="F375" s="221" t="s">
        <v>488</v>
      </c>
      <c r="G375" s="35"/>
      <c r="H375" s="35"/>
      <c r="I375" s="121"/>
      <c r="J375" s="35"/>
      <c r="K375" s="35"/>
      <c r="L375" s="38"/>
      <c r="M375" s="222"/>
      <c r="N375" s="223"/>
      <c r="O375" s="70"/>
      <c r="P375" s="70"/>
      <c r="Q375" s="70"/>
      <c r="R375" s="70"/>
      <c r="S375" s="70"/>
      <c r="T375" s="71"/>
      <c r="U375" s="33"/>
      <c r="V375" s="33"/>
      <c r="W375" s="33"/>
      <c r="X375" s="33"/>
      <c r="Y375" s="33"/>
      <c r="Z375" s="33"/>
      <c r="AA375" s="33"/>
      <c r="AB375" s="33"/>
      <c r="AC375" s="33"/>
      <c r="AD375" s="33"/>
      <c r="AE375" s="33"/>
      <c r="AT375" s="16" t="s">
        <v>164</v>
      </c>
      <c r="AU375" s="16" t="s">
        <v>86</v>
      </c>
    </row>
    <row r="376" spans="1:65" s="2" customFormat="1" ht="21.75" customHeight="1">
      <c r="A376" s="33"/>
      <c r="B376" s="34"/>
      <c r="C376" s="247" t="s">
        <v>605</v>
      </c>
      <c r="D376" s="247" t="s">
        <v>443</v>
      </c>
      <c r="E376" s="248" t="s">
        <v>606</v>
      </c>
      <c r="F376" s="249" t="s">
        <v>607</v>
      </c>
      <c r="G376" s="250" t="s">
        <v>179</v>
      </c>
      <c r="H376" s="251">
        <v>960</v>
      </c>
      <c r="I376" s="252"/>
      <c r="J376" s="253">
        <f>ROUND(I376*H376,2)</f>
        <v>0</v>
      </c>
      <c r="K376" s="249" t="s">
        <v>161</v>
      </c>
      <c r="L376" s="254"/>
      <c r="M376" s="255" t="s">
        <v>1</v>
      </c>
      <c r="N376" s="256" t="s">
        <v>42</v>
      </c>
      <c r="O376" s="70"/>
      <c r="P376" s="216">
        <f>O376*H376</f>
        <v>0</v>
      </c>
      <c r="Q376" s="216">
        <v>4.0999999999999999E-4</v>
      </c>
      <c r="R376" s="216">
        <f>Q376*H376</f>
        <v>0.39360000000000001</v>
      </c>
      <c r="S376" s="216">
        <v>0</v>
      </c>
      <c r="T376" s="217">
        <f>S376*H376</f>
        <v>0</v>
      </c>
      <c r="U376" s="33"/>
      <c r="V376" s="33"/>
      <c r="W376" s="33"/>
      <c r="X376" s="33"/>
      <c r="Y376" s="33"/>
      <c r="Z376" s="33"/>
      <c r="AA376" s="33"/>
      <c r="AB376" s="33"/>
      <c r="AC376" s="33"/>
      <c r="AD376" s="33"/>
      <c r="AE376" s="33"/>
      <c r="AR376" s="218" t="s">
        <v>208</v>
      </c>
      <c r="AT376" s="218" t="s">
        <v>443</v>
      </c>
      <c r="AU376" s="218" t="s">
        <v>86</v>
      </c>
      <c r="AY376" s="16" t="s">
        <v>154</v>
      </c>
      <c r="BE376" s="219">
        <f>IF(N376="základní",J376,0)</f>
        <v>0</v>
      </c>
      <c r="BF376" s="219">
        <f>IF(N376="snížená",J376,0)</f>
        <v>0</v>
      </c>
      <c r="BG376" s="219">
        <f>IF(N376="zákl. přenesená",J376,0)</f>
        <v>0</v>
      </c>
      <c r="BH376" s="219">
        <f>IF(N376="sníž. přenesená",J376,0)</f>
        <v>0</v>
      </c>
      <c r="BI376" s="219">
        <f>IF(N376="nulová",J376,0)</f>
        <v>0</v>
      </c>
      <c r="BJ376" s="16" t="s">
        <v>84</v>
      </c>
      <c r="BK376" s="219">
        <f>ROUND(I376*H376,2)</f>
        <v>0</v>
      </c>
      <c r="BL376" s="16" t="s">
        <v>162</v>
      </c>
      <c r="BM376" s="218" t="s">
        <v>608</v>
      </c>
    </row>
    <row r="377" spans="1:65" s="2" customFormat="1" ht="11.25">
      <c r="A377" s="33"/>
      <c r="B377" s="34"/>
      <c r="C377" s="35"/>
      <c r="D377" s="220" t="s">
        <v>164</v>
      </c>
      <c r="E377" s="35"/>
      <c r="F377" s="221" t="s">
        <v>607</v>
      </c>
      <c r="G377" s="35"/>
      <c r="H377" s="35"/>
      <c r="I377" s="121"/>
      <c r="J377" s="35"/>
      <c r="K377" s="35"/>
      <c r="L377" s="38"/>
      <c r="M377" s="222"/>
      <c r="N377" s="223"/>
      <c r="O377" s="70"/>
      <c r="P377" s="70"/>
      <c r="Q377" s="70"/>
      <c r="R377" s="70"/>
      <c r="S377" s="70"/>
      <c r="T377" s="71"/>
      <c r="U377" s="33"/>
      <c r="V377" s="33"/>
      <c r="W377" s="33"/>
      <c r="X377" s="33"/>
      <c r="Y377" s="33"/>
      <c r="Z377" s="33"/>
      <c r="AA377" s="33"/>
      <c r="AB377" s="33"/>
      <c r="AC377" s="33"/>
      <c r="AD377" s="33"/>
      <c r="AE377" s="33"/>
      <c r="AT377" s="16" t="s">
        <v>164</v>
      </c>
      <c r="AU377" s="16" t="s">
        <v>86</v>
      </c>
    </row>
    <row r="378" spans="1:65" s="2" customFormat="1" ht="21.75" customHeight="1">
      <c r="A378" s="33"/>
      <c r="B378" s="34"/>
      <c r="C378" s="247" t="s">
        <v>609</v>
      </c>
      <c r="D378" s="247" t="s">
        <v>443</v>
      </c>
      <c r="E378" s="248" t="s">
        <v>483</v>
      </c>
      <c r="F378" s="249" t="s">
        <v>484</v>
      </c>
      <c r="G378" s="250" t="s">
        <v>179</v>
      </c>
      <c r="H378" s="251">
        <v>960</v>
      </c>
      <c r="I378" s="252"/>
      <c r="J378" s="253">
        <f>ROUND(I378*H378,2)</f>
        <v>0</v>
      </c>
      <c r="K378" s="249" t="s">
        <v>161</v>
      </c>
      <c r="L378" s="254"/>
      <c r="M378" s="255" t="s">
        <v>1</v>
      </c>
      <c r="N378" s="256" t="s">
        <v>42</v>
      </c>
      <c r="O378" s="70"/>
      <c r="P378" s="216">
        <f>O378*H378</f>
        <v>0</v>
      </c>
      <c r="Q378" s="216">
        <v>9.0000000000000006E-5</v>
      </c>
      <c r="R378" s="216">
        <f>Q378*H378</f>
        <v>8.6400000000000005E-2</v>
      </c>
      <c r="S378" s="216">
        <v>0</v>
      </c>
      <c r="T378" s="217">
        <f>S378*H378</f>
        <v>0</v>
      </c>
      <c r="U378" s="33"/>
      <c r="V378" s="33"/>
      <c r="W378" s="33"/>
      <c r="X378" s="33"/>
      <c r="Y378" s="33"/>
      <c r="Z378" s="33"/>
      <c r="AA378" s="33"/>
      <c r="AB378" s="33"/>
      <c r="AC378" s="33"/>
      <c r="AD378" s="33"/>
      <c r="AE378" s="33"/>
      <c r="AR378" s="218" t="s">
        <v>208</v>
      </c>
      <c r="AT378" s="218" t="s">
        <v>443</v>
      </c>
      <c r="AU378" s="218" t="s">
        <v>86</v>
      </c>
      <c r="AY378" s="16" t="s">
        <v>154</v>
      </c>
      <c r="BE378" s="219">
        <f>IF(N378="základní",J378,0)</f>
        <v>0</v>
      </c>
      <c r="BF378" s="219">
        <f>IF(N378="snížená",J378,0)</f>
        <v>0</v>
      </c>
      <c r="BG378" s="219">
        <f>IF(N378="zákl. přenesená",J378,0)</f>
        <v>0</v>
      </c>
      <c r="BH378" s="219">
        <f>IF(N378="sníž. přenesená",J378,0)</f>
        <v>0</v>
      </c>
      <c r="BI378" s="219">
        <f>IF(N378="nulová",J378,0)</f>
        <v>0</v>
      </c>
      <c r="BJ378" s="16" t="s">
        <v>84</v>
      </c>
      <c r="BK378" s="219">
        <f>ROUND(I378*H378,2)</f>
        <v>0</v>
      </c>
      <c r="BL378" s="16" t="s">
        <v>162</v>
      </c>
      <c r="BM378" s="218" t="s">
        <v>610</v>
      </c>
    </row>
    <row r="379" spans="1:65" s="2" customFormat="1" ht="11.25">
      <c r="A379" s="33"/>
      <c r="B379" s="34"/>
      <c r="C379" s="35"/>
      <c r="D379" s="220" t="s">
        <v>164</v>
      </c>
      <c r="E379" s="35"/>
      <c r="F379" s="221" t="s">
        <v>484</v>
      </c>
      <c r="G379" s="35"/>
      <c r="H379" s="35"/>
      <c r="I379" s="121"/>
      <c r="J379" s="35"/>
      <c r="K379" s="35"/>
      <c r="L379" s="38"/>
      <c r="M379" s="222"/>
      <c r="N379" s="223"/>
      <c r="O379" s="70"/>
      <c r="P379" s="70"/>
      <c r="Q379" s="70"/>
      <c r="R379" s="70"/>
      <c r="S379" s="70"/>
      <c r="T379" s="71"/>
      <c r="U379" s="33"/>
      <c r="V379" s="33"/>
      <c r="W379" s="33"/>
      <c r="X379" s="33"/>
      <c r="Y379" s="33"/>
      <c r="Z379" s="33"/>
      <c r="AA379" s="33"/>
      <c r="AB379" s="33"/>
      <c r="AC379" s="33"/>
      <c r="AD379" s="33"/>
      <c r="AE379" s="33"/>
      <c r="AT379" s="16" t="s">
        <v>164</v>
      </c>
      <c r="AU379" s="16" t="s">
        <v>86</v>
      </c>
    </row>
    <row r="380" spans="1:65" s="2" customFormat="1" ht="21.75" customHeight="1">
      <c r="A380" s="33"/>
      <c r="B380" s="34"/>
      <c r="C380" s="247" t="s">
        <v>611</v>
      </c>
      <c r="D380" s="247" t="s">
        <v>443</v>
      </c>
      <c r="E380" s="248" t="s">
        <v>559</v>
      </c>
      <c r="F380" s="249" t="s">
        <v>560</v>
      </c>
      <c r="G380" s="250" t="s">
        <v>179</v>
      </c>
      <c r="H380" s="251">
        <v>960</v>
      </c>
      <c r="I380" s="252"/>
      <c r="J380" s="253">
        <f>ROUND(I380*H380,2)</f>
        <v>0</v>
      </c>
      <c r="K380" s="249" t="s">
        <v>161</v>
      </c>
      <c r="L380" s="254"/>
      <c r="M380" s="255" t="s">
        <v>1</v>
      </c>
      <c r="N380" s="256" t="s">
        <v>42</v>
      </c>
      <c r="O380" s="70"/>
      <c r="P380" s="216">
        <f>O380*H380</f>
        <v>0</v>
      </c>
      <c r="Q380" s="216">
        <v>1.2E-4</v>
      </c>
      <c r="R380" s="216">
        <f>Q380*H380</f>
        <v>0.1152</v>
      </c>
      <c r="S380" s="216">
        <v>0</v>
      </c>
      <c r="T380" s="217">
        <f>S380*H380</f>
        <v>0</v>
      </c>
      <c r="U380" s="33"/>
      <c r="V380" s="33"/>
      <c r="W380" s="33"/>
      <c r="X380" s="33"/>
      <c r="Y380" s="33"/>
      <c r="Z380" s="33"/>
      <c r="AA380" s="33"/>
      <c r="AB380" s="33"/>
      <c r="AC380" s="33"/>
      <c r="AD380" s="33"/>
      <c r="AE380" s="33"/>
      <c r="AR380" s="218" t="s">
        <v>208</v>
      </c>
      <c r="AT380" s="218" t="s">
        <v>443</v>
      </c>
      <c r="AU380" s="218" t="s">
        <v>86</v>
      </c>
      <c r="AY380" s="16" t="s">
        <v>154</v>
      </c>
      <c r="BE380" s="219">
        <f>IF(N380="základní",J380,0)</f>
        <v>0</v>
      </c>
      <c r="BF380" s="219">
        <f>IF(N380="snížená",J380,0)</f>
        <v>0</v>
      </c>
      <c r="BG380" s="219">
        <f>IF(N380="zákl. přenesená",J380,0)</f>
        <v>0</v>
      </c>
      <c r="BH380" s="219">
        <f>IF(N380="sníž. přenesená",J380,0)</f>
        <v>0</v>
      </c>
      <c r="BI380" s="219">
        <f>IF(N380="nulová",J380,0)</f>
        <v>0</v>
      </c>
      <c r="BJ380" s="16" t="s">
        <v>84</v>
      </c>
      <c r="BK380" s="219">
        <f>ROUND(I380*H380,2)</f>
        <v>0</v>
      </c>
      <c r="BL380" s="16" t="s">
        <v>162</v>
      </c>
      <c r="BM380" s="218" t="s">
        <v>612</v>
      </c>
    </row>
    <row r="381" spans="1:65" s="2" customFormat="1" ht="11.25">
      <c r="A381" s="33"/>
      <c r="B381" s="34"/>
      <c r="C381" s="35"/>
      <c r="D381" s="220" t="s">
        <v>164</v>
      </c>
      <c r="E381" s="35"/>
      <c r="F381" s="221" t="s">
        <v>560</v>
      </c>
      <c r="G381" s="35"/>
      <c r="H381" s="35"/>
      <c r="I381" s="121"/>
      <c r="J381" s="35"/>
      <c r="K381" s="35"/>
      <c r="L381" s="38"/>
      <c r="M381" s="222"/>
      <c r="N381" s="223"/>
      <c r="O381" s="70"/>
      <c r="P381" s="70"/>
      <c r="Q381" s="70"/>
      <c r="R381" s="70"/>
      <c r="S381" s="70"/>
      <c r="T381" s="71"/>
      <c r="U381" s="33"/>
      <c r="V381" s="33"/>
      <c r="W381" s="33"/>
      <c r="X381" s="33"/>
      <c r="Y381" s="33"/>
      <c r="Z381" s="33"/>
      <c r="AA381" s="33"/>
      <c r="AB381" s="33"/>
      <c r="AC381" s="33"/>
      <c r="AD381" s="33"/>
      <c r="AE381" s="33"/>
      <c r="AT381" s="16" t="s">
        <v>164</v>
      </c>
      <c r="AU381" s="16" t="s">
        <v>86</v>
      </c>
    </row>
    <row r="382" spans="1:65" s="2" customFormat="1" ht="21.75" customHeight="1">
      <c r="A382" s="33"/>
      <c r="B382" s="34"/>
      <c r="C382" s="247" t="s">
        <v>613</v>
      </c>
      <c r="D382" s="247" t="s">
        <v>443</v>
      </c>
      <c r="E382" s="248" t="s">
        <v>614</v>
      </c>
      <c r="F382" s="249" t="s">
        <v>615</v>
      </c>
      <c r="G382" s="250" t="s">
        <v>179</v>
      </c>
      <c r="H382" s="251">
        <v>960</v>
      </c>
      <c r="I382" s="252"/>
      <c r="J382" s="253">
        <f>ROUND(I382*H382,2)</f>
        <v>0</v>
      </c>
      <c r="K382" s="249" t="s">
        <v>161</v>
      </c>
      <c r="L382" s="254"/>
      <c r="M382" s="255" t="s">
        <v>1</v>
      </c>
      <c r="N382" s="256" t="s">
        <v>42</v>
      </c>
      <c r="O382" s="70"/>
      <c r="P382" s="216">
        <f>O382*H382</f>
        <v>0</v>
      </c>
      <c r="Q382" s="216">
        <v>5.0000000000000002E-5</v>
      </c>
      <c r="R382" s="216">
        <f>Q382*H382</f>
        <v>4.8000000000000001E-2</v>
      </c>
      <c r="S382" s="216">
        <v>0</v>
      </c>
      <c r="T382" s="217">
        <f>S382*H382</f>
        <v>0</v>
      </c>
      <c r="U382" s="33"/>
      <c r="V382" s="33"/>
      <c r="W382" s="33"/>
      <c r="X382" s="33"/>
      <c r="Y382" s="33"/>
      <c r="Z382" s="33"/>
      <c r="AA382" s="33"/>
      <c r="AB382" s="33"/>
      <c r="AC382" s="33"/>
      <c r="AD382" s="33"/>
      <c r="AE382" s="33"/>
      <c r="AR382" s="218" t="s">
        <v>208</v>
      </c>
      <c r="AT382" s="218" t="s">
        <v>443</v>
      </c>
      <c r="AU382" s="218" t="s">
        <v>86</v>
      </c>
      <c r="AY382" s="16" t="s">
        <v>154</v>
      </c>
      <c r="BE382" s="219">
        <f>IF(N382="základní",J382,0)</f>
        <v>0</v>
      </c>
      <c r="BF382" s="219">
        <f>IF(N382="snížená",J382,0)</f>
        <v>0</v>
      </c>
      <c r="BG382" s="219">
        <f>IF(N382="zákl. přenesená",J382,0)</f>
        <v>0</v>
      </c>
      <c r="BH382" s="219">
        <f>IF(N382="sníž. přenesená",J382,0)</f>
        <v>0</v>
      </c>
      <c r="BI382" s="219">
        <f>IF(N382="nulová",J382,0)</f>
        <v>0</v>
      </c>
      <c r="BJ382" s="16" t="s">
        <v>84</v>
      </c>
      <c r="BK382" s="219">
        <f>ROUND(I382*H382,2)</f>
        <v>0</v>
      </c>
      <c r="BL382" s="16" t="s">
        <v>162</v>
      </c>
      <c r="BM382" s="218" t="s">
        <v>616</v>
      </c>
    </row>
    <row r="383" spans="1:65" s="2" customFormat="1" ht="11.25">
      <c r="A383" s="33"/>
      <c r="B383" s="34"/>
      <c r="C383" s="35"/>
      <c r="D383" s="220" t="s">
        <v>164</v>
      </c>
      <c r="E383" s="35"/>
      <c r="F383" s="221" t="s">
        <v>615</v>
      </c>
      <c r="G383" s="35"/>
      <c r="H383" s="35"/>
      <c r="I383" s="121"/>
      <c r="J383" s="35"/>
      <c r="K383" s="35"/>
      <c r="L383" s="38"/>
      <c r="M383" s="222"/>
      <c r="N383" s="223"/>
      <c r="O383" s="70"/>
      <c r="P383" s="70"/>
      <c r="Q383" s="70"/>
      <c r="R383" s="70"/>
      <c r="S383" s="70"/>
      <c r="T383" s="71"/>
      <c r="U383" s="33"/>
      <c r="V383" s="33"/>
      <c r="W383" s="33"/>
      <c r="X383" s="33"/>
      <c r="Y383" s="33"/>
      <c r="Z383" s="33"/>
      <c r="AA383" s="33"/>
      <c r="AB383" s="33"/>
      <c r="AC383" s="33"/>
      <c r="AD383" s="33"/>
      <c r="AE383" s="33"/>
      <c r="AT383" s="16" t="s">
        <v>164</v>
      </c>
      <c r="AU383" s="16" t="s">
        <v>86</v>
      </c>
    </row>
    <row r="384" spans="1:65" s="2" customFormat="1" ht="21.75" customHeight="1">
      <c r="A384" s="33"/>
      <c r="B384" s="34"/>
      <c r="C384" s="247" t="s">
        <v>617</v>
      </c>
      <c r="D384" s="247" t="s">
        <v>443</v>
      </c>
      <c r="E384" s="248" t="s">
        <v>618</v>
      </c>
      <c r="F384" s="249" t="s">
        <v>619</v>
      </c>
      <c r="G384" s="250" t="s">
        <v>179</v>
      </c>
      <c r="H384" s="251">
        <v>12</v>
      </c>
      <c r="I384" s="252"/>
      <c r="J384" s="253">
        <f>ROUND(I384*H384,2)</f>
        <v>0</v>
      </c>
      <c r="K384" s="249" t="s">
        <v>161</v>
      </c>
      <c r="L384" s="254"/>
      <c r="M384" s="255" t="s">
        <v>1</v>
      </c>
      <c r="N384" s="256" t="s">
        <v>42</v>
      </c>
      <c r="O384" s="70"/>
      <c r="P384" s="216">
        <f>O384*H384</f>
        <v>0</v>
      </c>
      <c r="Q384" s="216">
        <v>1.796E-2</v>
      </c>
      <c r="R384" s="216">
        <f>Q384*H384</f>
        <v>0.21551999999999999</v>
      </c>
      <c r="S384" s="216">
        <v>0</v>
      </c>
      <c r="T384" s="217">
        <f>S384*H384</f>
        <v>0</v>
      </c>
      <c r="U384" s="33"/>
      <c r="V384" s="33"/>
      <c r="W384" s="33"/>
      <c r="X384" s="33"/>
      <c r="Y384" s="33"/>
      <c r="Z384" s="33"/>
      <c r="AA384" s="33"/>
      <c r="AB384" s="33"/>
      <c r="AC384" s="33"/>
      <c r="AD384" s="33"/>
      <c r="AE384" s="33"/>
      <c r="AR384" s="218" t="s">
        <v>208</v>
      </c>
      <c r="AT384" s="218" t="s">
        <v>443</v>
      </c>
      <c r="AU384" s="218" t="s">
        <v>86</v>
      </c>
      <c r="AY384" s="16" t="s">
        <v>154</v>
      </c>
      <c r="BE384" s="219">
        <f>IF(N384="základní",J384,0)</f>
        <v>0</v>
      </c>
      <c r="BF384" s="219">
        <f>IF(N384="snížená",J384,0)</f>
        <v>0</v>
      </c>
      <c r="BG384" s="219">
        <f>IF(N384="zákl. přenesená",J384,0)</f>
        <v>0</v>
      </c>
      <c r="BH384" s="219">
        <f>IF(N384="sníž. přenesená",J384,0)</f>
        <v>0</v>
      </c>
      <c r="BI384" s="219">
        <f>IF(N384="nulová",J384,0)</f>
        <v>0</v>
      </c>
      <c r="BJ384" s="16" t="s">
        <v>84</v>
      </c>
      <c r="BK384" s="219">
        <f>ROUND(I384*H384,2)</f>
        <v>0</v>
      </c>
      <c r="BL384" s="16" t="s">
        <v>162</v>
      </c>
      <c r="BM384" s="218" t="s">
        <v>620</v>
      </c>
    </row>
    <row r="385" spans="1:65" s="2" customFormat="1" ht="11.25">
      <c r="A385" s="33"/>
      <c r="B385" s="34"/>
      <c r="C385" s="35"/>
      <c r="D385" s="220" t="s">
        <v>164</v>
      </c>
      <c r="E385" s="35"/>
      <c r="F385" s="221" t="s">
        <v>619</v>
      </c>
      <c r="G385" s="35"/>
      <c r="H385" s="35"/>
      <c r="I385" s="121"/>
      <c r="J385" s="35"/>
      <c r="K385" s="35"/>
      <c r="L385" s="38"/>
      <c r="M385" s="222"/>
      <c r="N385" s="223"/>
      <c r="O385" s="70"/>
      <c r="P385" s="70"/>
      <c r="Q385" s="70"/>
      <c r="R385" s="70"/>
      <c r="S385" s="70"/>
      <c r="T385" s="71"/>
      <c r="U385" s="33"/>
      <c r="V385" s="33"/>
      <c r="W385" s="33"/>
      <c r="X385" s="33"/>
      <c r="Y385" s="33"/>
      <c r="Z385" s="33"/>
      <c r="AA385" s="33"/>
      <c r="AB385" s="33"/>
      <c r="AC385" s="33"/>
      <c r="AD385" s="33"/>
      <c r="AE385" s="33"/>
      <c r="AT385" s="16" t="s">
        <v>164</v>
      </c>
      <c r="AU385" s="16" t="s">
        <v>86</v>
      </c>
    </row>
    <row r="386" spans="1:65" s="2" customFormat="1" ht="21.75" customHeight="1">
      <c r="A386" s="33"/>
      <c r="B386" s="34"/>
      <c r="C386" s="247" t="s">
        <v>621</v>
      </c>
      <c r="D386" s="247" t="s">
        <v>443</v>
      </c>
      <c r="E386" s="248" t="s">
        <v>622</v>
      </c>
      <c r="F386" s="249" t="s">
        <v>623</v>
      </c>
      <c r="G386" s="250" t="s">
        <v>179</v>
      </c>
      <c r="H386" s="251">
        <v>24</v>
      </c>
      <c r="I386" s="252"/>
      <c r="J386" s="253">
        <f>ROUND(I386*H386,2)</f>
        <v>0</v>
      </c>
      <c r="K386" s="249" t="s">
        <v>161</v>
      </c>
      <c r="L386" s="254"/>
      <c r="M386" s="255" t="s">
        <v>1</v>
      </c>
      <c r="N386" s="256" t="s">
        <v>42</v>
      </c>
      <c r="O386" s="70"/>
      <c r="P386" s="216">
        <f>O386*H386</f>
        <v>0</v>
      </c>
      <c r="Q386" s="216">
        <v>5.9999999999999995E-4</v>
      </c>
      <c r="R386" s="216">
        <f>Q386*H386</f>
        <v>1.44E-2</v>
      </c>
      <c r="S386" s="216">
        <v>0</v>
      </c>
      <c r="T386" s="217">
        <f>S386*H386</f>
        <v>0</v>
      </c>
      <c r="U386" s="33"/>
      <c r="V386" s="33"/>
      <c r="W386" s="33"/>
      <c r="X386" s="33"/>
      <c r="Y386" s="33"/>
      <c r="Z386" s="33"/>
      <c r="AA386" s="33"/>
      <c r="AB386" s="33"/>
      <c r="AC386" s="33"/>
      <c r="AD386" s="33"/>
      <c r="AE386" s="33"/>
      <c r="AR386" s="218" t="s">
        <v>208</v>
      </c>
      <c r="AT386" s="218" t="s">
        <v>443</v>
      </c>
      <c r="AU386" s="218" t="s">
        <v>86</v>
      </c>
      <c r="AY386" s="16" t="s">
        <v>154</v>
      </c>
      <c r="BE386" s="219">
        <f>IF(N386="základní",J386,0)</f>
        <v>0</v>
      </c>
      <c r="BF386" s="219">
        <f>IF(N386="snížená",J386,0)</f>
        <v>0</v>
      </c>
      <c r="BG386" s="219">
        <f>IF(N386="zákl. přenesená",J386,0)</f>
        <v>0</v>
      </c>
      <c r="BH386" s="219">
        <f>IF(N386="sníž. přenesená",J386,0)</f>
        <v>0</v>
      </c>
      <c r="BI386" s="219">
        <f>IF(N386="nulová",J386,0)</f>
        <v>0</v>
      </c>
      <c r="BJ386" s="16" t="s">
        <v>84</v>
      </c>
      <c r="BK386" s="219">
        <f>ROUND(I386*H386,2)</f>
        <v>0</v>
      </c>
      <c r="BL386" s="16" t="s">
        <v>162</v>
      </c>
      <c r="BM386" s="218" t="s">
        <v>624</v>
      </c>
    </row>
    <row r="387" spans="1:65" s="2" customFormat="1" ht="11.25">
      <c r="A387" s="33"/>
      <c r="B387" s="34"/>
      <c r="C387" s="35"/>
      <c r="D387" s="220" t="s">
        <v>164</v>
      </c>
      <c r="E387" s="35"/>
      <c r="F387" s="221" t="s">
        <v>623</v>
      </c>
      <c r="G387" s="35"/>
      <c r="H387" s="35"/>
      <c r="I387" s="121"/>
      <c r="J387" s="35"/>
      <c r="K387" s="35"/>
      <c r="L387" s="38"/>
      <c r="M387" s="222"/>
      <c r="N387" s="223"/>
      <c r="O387" s="70"/>
      <c r="P387" s="70"/>
      <c r="Q387" s="70"/>
      <c r="R387" s="70"/>
      <c r="S387" s="70"/>
      <c r="T387" s="71"/>
      <c r="U387" s="33"/>
      <c r="V387" s="33"/>
      <c r="W387" s="33"/>
      <c r="X387" s="33"/>
      <c r="Y387" s="33"/>
      <c r="Z387" s="33"/>
      <c r="AA387" s="33"/>
      <c r="AB387" s="33"/>
      <c r="AC387" s="33"/>
      <c r="AD387" s="33"/>
      <c r="AE387" s="33"/>
      <c r="AT387" s="16" t="s">
        <v>164</v>
      </c>
      <c r="AU387" s="16" t="s">
        <v>86</v>
      </c>
    </row>
    <row r="388" spans="1:65" s="2" customFormat="1" ht="21.75" customHeight="1">
      <c r="A388" s="33"/>
      <c r="B388" s="34"/>
      <c r="C388" s="247" t="s">
        <v>625</v>
      </c>
      <c r="D388" s="247" t="s">
        <v>443</v>
      </c>
      <c r="E388" s="248" t="s">
        <v>559</v>
      </c>
      <c r="F388" s="249" t="s">
        <v>560</v>
      </c>
      <c r="G388" s="250" t="s">
        <v>179</v>
      </c>
      <c r="H388" s="251">
        <v>24</v>
      </c>
      <c r="I388" s="252"/>
      <c r="J388" s="253">
        <f>ROUND(I388*H388,2)</f>
        <v>0</v>
      </c>
      <c r="K388" s="249" t="s">
        <v>161</v>
      </c>
      <c r="L388" s="254"/>
      <c r="M388" s="255" t="s">
        <v>1</v>
      </c>
      <c r="N388" s="256" t="s">
        <v>42</v>
      </c>
      <c r="O388" s="70"/>
      <c r="P388" s="216">
        <f>O388*H388</f>
        <v>0</v>
      </c>
      <c r="Q388" s="216">
        <v>1.2E-4</v>
      </c>
      <c r="R388" s="216">
        <f>Q388*H388</f>
        <v>2.8800000000000002E-3</v>
      </c>
      <c r="S388" s="216">
        <v>0</v>
      </c>
      <c r="T388" s="217">
        <f>S388*H388</f>
        <v>0</v>
      </c>
      <c r="U388" s="33"/>
      <c r="V388" s="33"/>
      <c r="W388" s="33"/>
      <c r="X388" s="33"/>
      <c r="Y388" s="33"/>
      <c r="Z388" s="33"/>
      <c r="AA388" s="33"/>
      <c r="AB388" s="33"/>
      <c r="AC388" s="33"/>
      <c r="AD388" s="33"/>
      <c r="AE388" s="33"/>
      <c r="AR388" s="218" t="s">
        <v>208</v>
      </c>
      <c r="AT388" s="218" t="s">
        <v>443</v>
      </c>
      <c r="AU388" s="218" t="s">
        <v>86</v>
      </c>
      <c r="AY388" s="16" t="s">
        <v>154</v>
      </c>
      <c r="BE388" s="219">
        <f>IF(N388="základní",J388,0)</f>
        <v>0</v>
      </c>
      <c r="BF388" s="219">
        <f>IF(N388="snížená",J388,0)</f>
        <v>0</v>
      </c>
      <c r="BG388" s="219">
        <f>IF(N388="zákl. přenesená",J388,0)</f>
        <v>0</v>
      </c>
      <c r="BH388" s="219">
        <f>IF(N388="sníž. přenesená",J388,0)</f>
        <v>0</v>
      </c>
      <c r="BI388" s="219">
        <f>IF(N388="nulová",J388,0)</f>
        <v>0</v>
      </c>
      <c r="BJ388" s="16" t="s">
        <v>84</v>
      </c>
      <c r="BK388" s="219">
        <f>ROUND(I388*H388,2)</f>
        <v>0</v>
      </c>
      <c r="BL388" s="16" t="s">
        <v>162</v>
      </c>
      <c r="BM388" s="218" t="s">
        <v>626</v>
      </c>
    </row>
    <row r="389" spans="1:65" s="2" customFormat="1" ht="11.25">
      <c r="A389" s="33"/>
      <c r="B389" s="34"/>
      <c r="C389" s="35"/>
      <c r="D389" s="220" t="s">
        <v>164</v>
      </c>
      <c r="E389" s="35"/>
      <c r="F389" s="221" t="s">
        <v>560</v>
      </c>
      <c r="G389" s="35"/>
      <c r="H389" s="35"/>
      <c r="I389" s="121"/>
      <c r="J389" s="35"/>
      <c r="K389" s="35"/>
      <c r="L389" s="38"/>
      <c r="M389" s="222"/>
      <c r="N389" s="223"/>
      <c r="O389" s="70"/>
      <c r="P389" s="70"/>
      <c r="Q389" s="70"/>
      <c r="R389" s="70"/>
      <c r="S389" s="70"/>
      <c r="T389" s="71"/>
      <c r="U389" s="33"/>
      <c r="V389" s="33"/>
      <c r="W389" s="33"/>
      <c r="X389" s="33"/>
      <c r="Y389" s="33"/>
      <c r="Z389" s="33"/>
      <c r="AA389" s="33"/>
      <c r="AB389" s="33"/>
      <c r="AC389" s="33"/>
      <c r="AD389" s="33"/>
      <c r="AE389" s="33"/>
      <c r="AT389" s="16" t="s">
        <v>164</v>
      </c>
      <c r="AU389" s="16" t="s">
        <v>86</v>
      </c>
    </row>
    <row r="390" spans="1:65" s="2" customFormat="1" ht="21.75" customHeight="1">
      <c r="A390" s="33"/>
      <c r="B390" s="34"/>
      <c r="C390" s="247" t="s">
        <v>627</v>
      </c>
      <c r="D390" s="247" t="s">
        <v>443</v>
      </c>
      <c r="E390" s="248" t="s">
        <v>483</v>
      </c>
      <c r="F390" s="249" t="s">
        <v>484</v>
      </c>
      <c r="G390" s="250" t="s">
        <v>179</v>
      </c>
      <c r="H390" s="251">
        <v>24</v>
      </c>
      <c r="I390" s="252"/>
      <c r="J390" s="253">
        <f>ROUND(I390*H390,2)</f>
        <v>0</v>
      </c>
      <c r="K390" s="249" t="s">
        <v>161</v>
      </c>
      <c r="L390" s="254"/>
      <c r="M390" s="255" t="s">
        <v>1</v>
      </c>
      <c r="N390" s="256" t="s">
        <v>42</v>
      </c>
      <c r="O390" s="70"/>
      <c r="P390" s="216">
        <f>O390*H390</f>
        <v>0</v>
      </c>
      <c r="Q390" s="216">
        <v>9.0000000000000006E-5</v>
      </c>
      <c r="R390" s="216">
        <f>Q390*H390</f>
        <v>2.16E-3</v>
      </c>
      <c r="S390" s="216">
        <v>0</v>
      </c>
      <c r="T390" s="217">
        <f>S390*H390</f>
        <v>0</v>
      </c>
      <c r="U390" s="33"/>
      <c r="V390" s="33"/>
      <c r="W390" s="33"/>
      <c r="X390" s="33"/>
      <c r="Y390" s="33"/>
      <c r="Z390" s="33"/>
      <c r="AA390" s="33"/>
      <c r="AB390" s="33"/>
      <c r="AC390" s="33"/>
      <c r="AD390" s="33"/>
      <c r="AE390" s="33"/>
      <c r="AR390" s="218" t="s">
        <v>208</v>
      </c>
      <c r="AT390" s="218" t="s">
        <v>443</v>
      </c>
      <c r="AU390" s="218" t="s">
        <v>86</v>
      </c>
      <c r="AY390" s="16" t="s">
        <v>154</v>
      </c>
      <c r="BE390" s="219">
        <f>IF(N390="základní",J390,0)</f>
        <v>0</v>
      </c>
      <c r="BF390" s="219">
        <f>IF(N390="snížená",J390,0)</f>
        <v>0</v>
      </c>
      <c r="BG390" s="219">
        <f>IF(N390="zákl. přenesená",J390,0)</f>
        <v>0</v>
      </c>
      <c r="BH390" s="219">
        <f>IF(N390="sníž. přenesená",J390,0)</f>
        <v>0</v>
      </c>
      <c r="BI390" s="219">
        <f>IF(N390="nulová",J390,0)</f>
        <v>0</v>
      </c>
      <c r="BJ390" s="16" t="s">
        <v>84</v>
      </c>
      <c r="BK390" s="219">
        <f>ROUND(I390*H390,2)</f>
        <v>0</v>
      </c>
      <c r="BL390" s="16" t="s">
        <v>162</v>
      </c>
      <c r="BM390" s="218" t="s">
        <v>628</v>
      </c>
    </row>
    <row r="391" spans="1:65" s="2" customFormat="1" ht="11.25">
      <c r="A391" s="33"/>
      <c r="B391" s="34"/>
      <c r="C391" s="35"/>
      <c r="D391" s="220" t="s">
        <v>164</v>
      </c>
      <c r="E391" s="35"/>
      <c r="F391" s="221" t="s">
        <v>484</v>
      </c>
      <c r="G391" s="35"/>
      <c r="H391" s="35"/>
      <c r="I391" s="121"/>
      <c r="J391" s="35"/>
      <c r="K391" s="35"/>
      <c r="L391" s="38"/>
      <c r="M391" s="222"/>
      <c r="N391" s="223"/>
      <c r="O391" s="70"/>
      <c r="P391" s="70"/>
      <c r="Q391" s="70"/>
      <c r="R391" s="70"/>
      <c r="S391" s="70"/>
      <c r="T391" s="71"/>
      <c r="U391" s="33"/>
      <c r="V391" s="33"/>
      <c r="W391" s="33"/>
      <c r="X391" s="33"/>
      <c r="Y391" s="33"/>
      <c r="Z391" s="33"/>
      <c r="AA391" s="33"/>
      <c r="AB391" s="33"/>
      <c r="AC391" s="33"/>
      <c r="AD391" s="33"/>
      <c r="AE391" s="33"/>
      <c r="AT391" s="16" t="s">
        <v>164</v>
      </c>
      <c r="AU391" s="16" t="s">
        <v>86</v>
      </c>
    </row>
    <row r="392" spans="1:65" s="2" customFormat="1" ht="21.75" customHeight="1">
      <c r="A392" s="33"/>
      <c r="B392" s="34"/>
      <c r="C392" s="247" t="s">
        <v>629</v>
      </c>
      <c r="D392" s="247" t="s">
        <v>443</v>
      </c>
      <c r="E392" s="248" t="s">
        <v>630</v>
      </c>
      <c r="F392" s="249" t="s">
        <v>631</v>
      </c>
      <c r="G392" s="250" t="s">
        <v>179</v>
      </c>
      <c r="H392" s="251">
        <v>2</v>
      </c>
      <c r="I392" s="252"/>
      <c r="J392" s="253">
        <f>ROUND(I392*H392,2)</f>
        <v>0</v>
      </c>
      <c r="K392" s="249" t="s">
        <v>161</v>
      </c>
      <c r="L392" s="254"/>
      <c r="M392" s="255" t="s">
        <v>1</v>
      </c>
      <c r="N392" s="256" t="s">
        <v>42</v>
      </c>
      <c r="O392" s="70"/>
      <c r="P392" s="216">
        <f>O392*H392</f>
        <v>0</v>
      </c>
      <c r="Q392" s="216">
        <v>0</v>
      </c>
      <c r="R392" s="216">
        <f>Q392*H392</f>
        <v>0</v>
      </c>
      <c r="S392" s="216">
        <v>0</v>
      </c>
      <c r="T392" s="217">
        <f>S392*H392</f>
        <v>0</v>
      </c>
      <c r="U392" s="33"/>
      <c r="V392" s="33"/>
      <c r="W392" s="33"/>
      <c r="X392" s="33"/>
      <c r="Y392" s="33"/>
      <c r="Z392" s="33"/>
      <c r="AA392" s="33"/>
      <c r="AB392" s="33"/>
      <c r="AC392" s="33"/>
      <c r="AD392" s="33"/>
      <c r="AE392" s="33"/>
      <c r="AR392" s="218" t="s">
        <v>208</v>
      </c>
      <c r="AT392" s="218" t="s">
        <v>443</v>
      </c>
      <c r="AU392" s="218" t="s">
        <v>86</v>
      </c>
      <c r="AY392" s="16" t="s">
        <v>154</v>
      </c>
      <c r="BE392" s="219">
        <f>IF(N392="základní",J392,0)</f>
        <v>0</v>
      </c>
      <c r="BF392" s="219">
        <f>IF(N392="snížená",J392,0)</f>
        <v>0</v>
      </c>
      <c r="BG392" s="219">
        <f>IF(N392="zákl. přenesená",J392,0)</f>
        <v>0</v>
      </c>
      <c r="BH392" s="219">
        <f>IF(N392="sníž. přenesená",J392,0)</f>
        <v>0</v>
      </c>
      <c r="BI392" s="219">
        <f>IF(N392="nulová",J392,0)</f>
        <v>0</v>
      </c>
      <c r="BJ392" s="16" t="s">
        <v>84</v>
      </c>
      <c r="BK392" s="219">
        <f>ROUND(I392*H392,2)</f>
        <v>0</v>
      </c>
      <c r="BL392" s="16" t="s">
        <v>162</v>
      </c>
      <c r="BM392" s="218" t="s">
        <v>632</v>
      </c>
    </row>
    <row r="393" spans="1:65" s="2" customFormat="1" ht="11.25">
      <c r="A393" s="33"/>
      <c r="B393" s="34"/>
      <c r="C393" s="35"/>
      <c r="D393" s="220" t="s">
        <v>164</v>
      </c>
      <c r="E393" s="35"/>
      <c r="F393" s="221" t="s">
        <v>631</v>
      </c>
      <c r="G393" s="35"/>
      <c r="H393" s="35"/>
      <c r="I393" s="121"/>
      <c r="J393" s="35"/>
      <c r="K393" s="35"/>
      <c r="L393" s="38"/>
      <c r="M393" s="222"/>
      <c r="N393" s="223"/>
      <c r="O393" s="70"/>
      <c r="P393" s="70"/>
      <c r="Q393" s="70"/>
      <c r="R393" s="70"/>
      <c r="S393" s="70"/>
      <c r="T393" s="71"/>
      <c r="U393" s="33"/>
      <c r="V393" s="33"/>
      <c r="W393" s="33"/>
      <c r="X393" s="33"/>
      <c r="Y393" s="33"/>
      <c r="Z393" s="33"/>
      <c r="AA393" s="33"/>
      <c r="AB393" s="33"/>
      <c r="AC393" s="33"/>
      <c r="AD393" s="33"/>
      <c r="AE393" s="33"/>
      <c r="AT393" s="16" t="s">
        <v>164</v>
      </c>
      <c r="AU393" s="16" t="s">
        <v>86</v>
      </c>
    </row>
    <row r="394" spans="1:65" s="12" customFormat="1" ht="25.9" customHeight="1">
      <c r="B394" s="191"/>
      <c r="C394" s="192"/>
      <c r="D394" s="193" t="s">
        <v>76</v>
      </c>
      <c r="E394" s="194" t="s">
        <v>633</v>
      </c>
      <c r="F394" s="194" t="s">
        <v>634</v>
      </c>
      <c r="G394" s="192"/>
      <c r="H394" s="192"/>
      <c r="I394" s="195"/>
      <c r="J394" s="196">
        <f>BK394</f>
        <v>0</v>
      </c>
      <c r="K394" s="192"/>
      <c r="L394" s="197"/>
      <c r="M394" s="198"/>
      <c r="N394" s="199"/>
      <c r="O394" s="199"/>
      <c r="P394" s="200">
        <f>SUM(P395:P439)</f>
        <v>0</v>
      </c>
      <c r="Q394" s="199"/>
      <c r="R394" s="200">
        <f>SUM(R395:R439)</f>
        <v>0</v>
      </c>
      <c r="S394" s="199"/>
      <c r="T394" s="201">
        <f>SUM(T395:T439)</f>
        <v>0</v>
      </c>
      <c r="AR394" s="202" t="s">
        <v>162</v>
      </c>
      <c r="AT394" s="203" t="s">
        <v>76</v>
      </c>
      <c r="AU394" s="203" t="s">
        <v>77</v>
      </c>
      <c r="AY394" s="202" t="s">
        <v>154</v>
      </c>
      <c r="BK394" s="204">
        <f>SUM(BK395:BK439)</f>
        <v>0</v>
      </c>
    </row>
    <row r="395" spans="1:65" s="2" customFormat="1" ht="33" customHeight="1">
      <c r="A395" s="33"/>
      <c r="B395" s="34"/>
      <c r="C395" s="207" t="s">
        <v>635</v>
      </c>
      <c r="D395" s="207" t="s">
        <v>157</v>
      </c>
      <c r="E395" s="208" t="s">
        <v>636</v>
      </c>
      <c r="F395" s="209" t="s">
        <v>637</v>
      </c>
      <c r="G395" s="210" t="s">
        <v>185</v>
      </c>
      <c r="H395" s="211">
        <v>17.7</v>
      </c>
      <c r="I395" s="212"/>
      <c r="J395" s="213">
        <f>ROUND(I395*H395,2)</f>
        <v>0</v>
      </c>
      <c r="K395" s="209" t="s">
        <v>161</v>
      </c>
      <c r="L395" s="38"/>
      <c r="M395" s="214" t="s">
        <v>1</v>
      </c>
      <c r="N395" s="215" t="s">
        <v>42</v>
      </c>
      <c r="O395" s="70"/>
      <c r="P395" s="216">
        <f>O395*H395</f>
        <v>0</v>
      </c>
      <c r="Q395" s="216">
        <v>0</v>
      </c>
      <c r="R395" s="216">
        <f>Q395*H395</f>
        <v>0</v>
      </c>
      <c r="S395" s="216">
        <v>0</v>
      </c>
      <c r="T395" s="217">
        <f>S395*H395</f>
        <v>0</v>
      </c>
      <c r="U395" s="33"/>
      <c r="V395" s="33"/>
      <c r="W395" s="33"/>
      <c r="X395" s="33"/>
      <c r="Y395" s="33"/>
      <c r="Z395" s="33"/>
      <c r="AA395" s="33"/>
      <c r="AB395" s="33"/>
      <c r="AC395" s="33"/>
      <c r="AD395" s="33"/>
      <c r="AE395" s="33"/>
      <c r="AR395" s="218" t="s">
        <v>638</v>
      </c>
      <c r="AT395" s="218" t="s">
        <v>157</v>
      </c>
      <c r="AU395" s="218" t="s">
        <v>84</v>
      </c>
      <c r="AY395" s="16" t="s">
        <v>154</v>
      </c>
      <c r="BE395" s="219">
        <f>IF(N395="základní",J395,0)</f>
        <v>0</v>
      </c>
      <c r="BF395" s="219">
        <f>IF(N395="snížená",J395,0)</f>
        <v>0</v>
      </c>
      <c r="BG395" s="219">
        <f>IF(N395="zákl. přenesená",J395,0)</f>
        <v>0</v>
      </c>
      <c r="BH395" s="219">
        <f>IF(N395="sníž. přenesená",J395,0)</f>
        <v>0</v>
      </c>
      <c r="BI395" s="219">
        <f>IF(N395="nulová",J395,0)</f>
        <v>0</v>
      </c>
      <c r="BJ395" s="16" t="s">
        <v>84</v>
      </c>
      <c r="BK395" s="219">
        <f>ROUND(I395*H395,2)</f>
        <v>0</v>
      </c>
      <c r="BL395" s="16" t="s">
        <v>638</v>
      </c>
      <c r="BM395" s="218" t="s">
        <v>639</v>
      </c>
    </row>
    <row r="396" spans="1:65" s="2" customFormat="1" ht="68.25">
      <c r="A396" s="33"/>
      <c r="B396" s="34"/>
      <c r="C396" s="35"/>
      <c r="D396" s="220" t="s">
        <v>164</v>
      </c>
      <c r="E396" s="35"/>
      <c r="F396" s="221" t="s">
        <v>640</v>
      </c>
      <c r="G396" s="35"/>
      <c r="H396" s="35"/>
      <c r="I396" s="121"/>
      <c r="J396" s="35"/>
      <c r="K396" s="35"/>
      <c r="L396" s="38"/>
      <c r="M396" s="222"/>
      <c r="N396" s="223"/>
      <c r="O396" s="70"/>
      <c r="P396" s="70"/>
      <c r="Q396" s="70"/>
      <c r="R396" s="70"/>
      <c r="S396" s="70"/>
      <c r="T396" s="71"/>
      <c r="U396" s="33"/>
      <c r="V396" s="33"/>
      <c r="W396" s="33"/>
      <c r="X396" s="33"/>
      <c r="Y396" s="33"/>
      <c r="Z396" s="33"/>
      <c r="AA396" s="33"/>
      <c r="AB396" s="33"/>
      <c r="AC396" s="33"/>
      <c r="AD396" s="33"/>
      <c r="AE396" s="33"/>
      <c r="AT396" s="16" t="s">
        <v>164</v>
      </c>
      <c r="AU396" s="16" t="s">
        <v>84</v>
      </c>
    </row>
    <row r="397" spans="1:65" s="2" customFormat="1" ht="19.5">
      <c r="A397" s="33"/>
      <c r="B397" s="34"/>
      <c r="C397" s="35"/>
      <c r="D397" s="220" t="s">
        <v>166</v>
      </c>
      <c r="E397" s="35"/>
      <c r="F397" s="224" t="s">
        <v>641</v>
      </c>
      <c r="G397" s="35"/>
      <c r="H397" s="35"/>
      <c r="I397" s="121"/>
      <c r="J397" s="35"/>
      <c r="K397" s="35"/>
      <c r="L397" s="38"/>
      <c r="M397" s="222"/>
      <c r="N397" s="223"/>
      <c r="O397" s="70"/>
      <c r="P397" s="70"/>
      <c r="Q397" s="70"/>
      <c r="R397" s="70"/>
      <c r="S397" s="70"/>
      <c r="T397" s="71"/>
      <c r="U397" s="33"/>
      <c r="V397" s="33"/>
      <c r="W397" s="33"/>
      <c r="X397" s="33"/>
      <c r="Y397" s="33"/>
      <c r="Z397" s="33"/>
      <c r="AA397" s="33"/>
      <c r="AB397" s="33"/>
      <c r="AC397" s="33"/>
      <c r="AD397" s="33"/>
      <c r="AE397" s="33"/>
      <c r="AT397" s="16" t="s">
        <v>166</v>
      </c>
      <c r="AU397" s="16" t="s">
        <v>84</v>
      </c>
    </row>
    <row r="398" spans="1:65" s="13" customFormat="1" ht="11.25">
      <c r="B398" s="225"/>
      <c r="C398" s="226"/>
      <c r="D398" s="220" t="s">
        <v>168</v>
      </c>
      <c r="E398" s="227" t="s">
        <v>1</v>
      </c>
      <c r="F398" s="228" t="s">
        <v>642</v>
      </c>
      <c r="G398" s="226"/>
      <c r="H398" s="229">
        <v>17.7</v>
      </c>
      <c r="I398" s="230"/>
      <c r="J398" s="226"/>
      <c r="K398" s="226"/>
      <c r="L398" s="231"/>
      <c r="M398" s="232"/>
      <c r="N398" s="233"/>
      <c r="O398" s="233"/>
      <c r="P398" s="233"/>
      <c r="Q398" s="233"/>
      <c r="R398" s="233"/>
      <c r="S398" s="233"/>
      <c r="T398" s="234"/>
      <c r="AT398" s="235" t="s">
        <v>168</v>
      </c>
      <c r="AU398" s="235" t="s">
        <v>84</v>
      </c>
      <c r="AV398" s="13" t="s">
        <v>86</v>
      </c>
      <c r="AW398" s="13" t="s">
        <v>34</v>
      </c>
      <c r="AX398" s="13" t="s">
        <v>84</v>
      </c>
      <c r="AY398" s="235" t="s">
        <v>154</v>
      </c>
    </row>
    <row r="399" spans="1:65" s="2" customFormat="1" ht="33" customHeight="1">
      <c r="A399" s="33"/>
      <c r="B399" s="34"/>
      <c r="C399" s="207" t="s">
        <v>643</v>
      </c>
      <c r="D399" s="207" t="s">
        <v>157</v>
      </c>
      <c r="E399" s="208" t="s">
        <v>644</v>
      </c>
      <c r="F399" s="209" t="s">
        <v>645</v>
      </c>
      <c r="G399" s="210" t="s">
        <v>185</v>
      </c>
      <c r="H399" s="211">
        <v>11.4</v>
      </c>
      <c r="I399" s="212"/>
      <c r="J399" s="213">
        <f>ROUND(I399*H399,2)</f>
        <v>0</v>
      </c>
      <c r="K399" s="209" t="s">
        <v>161</v>
      </c>
      <c r="L399" s="38"/>
      <c r="M399" s="214" t="s">
        <v>1</v>
      </c>
      <c r="N399" s="215" t="s">
        <v>42</v>
      </c>
      <c r="O399" s="70"/>
      <c r="P399" s="216">
        <f>O399*H399</f>
        <v>0</v>
      </c>
      <c r="Q399" s="216">
        <v>0</v>
      </c>
      <c r="R399" s="216">
        <f>Q399*H399</f>
        <v>0</v>
      </c>
      <c r="S399" s="216">
        <v>0</v>
      </c>
      <c r="T399" s="217">
        <f>S399*H399</f>
        <v>0</v>
      </c>
      <c r="U399" s="33"/>
      <c r="V399" s="33"/>
      <c r="W399" s="33"/>
      <c r="X399" s="33"/>
      <c r="Y399" s="33"/>
      <c r="Z399" s="33"/>
      <c r="AA399" s="33"/>
      <c r="AB399" s="33"/>
      <c r="AC399" s="33"/>
      <c r="AD399" s="33"/>
      <c r="AE399" s="33"/>
      <c r="AR399" s="218" t="s">
        <v>638</v>
      </c>
      <c r="AT399" s="218" t="s">
        <v>157</v>
      </c>
      <c r="AU399" s="218" t="s">
        <v>84</v>
      </c>
      <c r="AY399" s="16" t="s">
        <v>154</v>
      </c>
      <c r="BE399" s="219">
        <f>IF(N399="základní",J399,0)</f>
        <v>0</v>
      </c>
      <c r="BF399" s="219">
        <f>IF(N399="snížená",J399,0)</f>
        <v>0</v>
      </c>
      <c r="BG399" s="219">
        <f>IF(N399="zákl. přenesená",J399,0)</f>
        <v>0</v>
      </c>
      <c r="BH399" s="219">
        <f>IF(N399="sníž. přenesená",J399,0)</f>
        <v>0</v>
      </c>
      <c r="BI399" s="219">
        <f>IF(N399="nulová",J399,0)</f>
        <v>0</v>
      </c>
      <c r="BJ399" s="16" t="s">
        <v>84</v>
      </c>
      <c r="BK399" s="219">
        <f>ROUND(I399*H399,2)</f>
        <v>0</v>
      </c>
      <c r="BL399" s="16" t="s">
        <v>638</v>
      </c>
      <c r="BM399" s="218" t="s">
        <v>646</v>
      </c>
    </row>
    <row r="400" spans="1:65" s="2" customFormat="1" ht="68.25">
      <c r="A400" s="33"/>
      <c r="B400" s="34"/>
      <c r="C400" s="35"/>
      <c r="D400" s="220" t="s">
        <v>164</v>
      </c>
      <c r="E400" s="35"/>
      <c r="F400" s="221" t="s">
        <v>647</v>
      </c>
      <c r="G400" s="35"/>
      <c r="H400" s="35"/>
      <c r="I400" s="121"/>
      <c r="J400" s="35"/>
      <c r="K400" s="35"/>
      <c r="L400" s="38"/>
      <c r="M400" s="222"/>
      <c r="N400" s="223"/>
      <c r="O400" s="70"/>
      <c r="P400" s="70"/>
      <c r="Q400" s="70"/>
      <c r="R400" s="70"/>
      <c r="S400" s="70"/>
      <c r="T400" s="71"/>
      <c r="U400" s="33"/>
      <c r="V400" s="33"/>
      <c r="W400" s="33"/>
      <c r="X400" s="33"/>
      <c r="Y400" s="33"/>
      <c r="Z400" s="33"/>
      <c r="AA400" s="33"/>
      <c r="AB400" s="33"/>
      <c r="AC400" s="33"/>
      <c r="AD400" s="33"/>
      <c r="AE400" s="33"/>
      <c r="AT400" s="16" t="s">
        <v>164</v>
      </c>
      <c r="AU400" s="16" t="s">
        <v>84</v>
      </c>
    </row>
    <row r="401" spans="1:65" s="2" customFormat="1" ht="19.5">
      <c r="A401" s="33"/>
      <c r="B401" s="34"/>
      <c r="C401" s="35"/>
      <c r="D401" s="220" t="s">
        <v>166</v>
      </c>
      <c r="E401" s="35"/>
      <c r="F401" s="224" t="s">
        <v>641</v>
      </c>
      <c r="G401" s="35"/>
      <c r="H401" s="35"/>
      <c r="I401" s="121"/>
      <c r="J401" s="35"/>
      <c r="K401" s="35"/>
      <c r="L401" s="38"/>
      <c r="M401" s="222"/>
      <c r="N401" s="223"/>
      <c r="O401" s="70"/>
      <c r="P401" s="70"/>
      <c r="Q401" s="70"/>
      <c r="R401" s="70"/>
      <c r="S401" s="70"/>
      <c r="T401" s="71"/>
      <c r="U401" s="33"/>
      <c r="V401" s="33"/>
      <c r="W401" s="33"/>
      <c r="X401" s="33"/>
      <c r="Y401" s="33"/>
      <c r="Z401" s="33"/>
      <c r="AA401" s="33"/>
      <c r="AB401" s="33"/>
      <c r="AC401" s="33"/>
      <c r="AD401" s="33"/>
      <c r="AE401" s="33"/>
      <c r="AT401" s="16" t="s">
        <v>166</v>
      </c>
      <c r="AU401" s="16" t="s">
        <v>84</v>
      </c>
    </row>
    <row r="402" spans="1:65" s="13" customFormat="1" ht="11.25">
      <c r="B402" s="225"/>
      <c r="C402" s="226"/>
      <c r="D402" s="220" t="s">
        <v>168</v>
      </c>
      <c r="E402" s="227" t="s">
        <v>1</v>
      </c>
      <c r="F402" s="228" t="s">
        <v>648</v>
      </c>
      <c r="G402" s="226"/>
      <c r="H402" s="229">
        <v>11.4</v>
      </c>
      <c r="I402" s="230"/>
      <c r="J402" s="226"/>
      <c r="K402" s="226"/>
      <c r="L402" s="231"/>
      <c r="M402" s="232"/>
      <c r="N402" s="233"/>
      <c r="O402" s="233"/>
      <c r="P402" s="233"/>
      <c r="Q402" s="233"/>
      <c r="R402" s="233"/>
      <c r="S402" s="233"/>
      <c r="T402" s="234"/>
      <c r="AT402" s="235" t="s">
        <v>168</v>
      </c>
      <c r="AU402" s="235" t="s">
        <v>84</v>
      </c>
      <c r="AV402" s="13" t="s">
        <v>86</v>
      </c>
      <c r="AW402" s="13" t="s">
        <v>34</v>
      </c>
      <c r="AX402" s="13" t="s">
        <v>84</v>
      </c>
      <c r="AY402" s="235" t="s">
        <v>154</v>
      </c>
    </row>
    <row r="403" spans="1:65" s="2" customFormat="1" ht="21.75" customHeight="1">
      <c r="A403" s="33"/>
      <c r="B403" s="34"/>
      <c r="C403" s="207" t="s">
        <v>649</v>
      </c>
      <c r="D403" s="207" t="s">
        <v>157</v>
      </c>
      <c r="E403" s="208" t="s">
        <v>650</v>
      </c>
      <c r="F403" s="209" t="s">
        <v>651</v>
      </c>
      <c r="G403" s="210" t="s">
        <v>185</v>
      </c>
      <c r="H403" s="211">
        <v>0.78700000000000003</v>
      </c>
      <c r="I403" s="212"/>
      <c r="J403" s="213">
        <f>ROUND(I403*H403,2)</f>
        <v>0</v>
      </c>
      <c r="K403" s="209" t="s">
        <v>161</v>
      </c>
      <c r="L403" s="38"/>
      <c r="M403" s="214" t="s">
        <v>1</v>
      </c>
      <c r="N403" s="215" t="s">
        <v>42</v>
      </c>
      <c r="O403" s="70"/>
      <c r="P403" s="216">
        <f>O403*H403</f>
        <v>0</v>
      </c>
      <c r="Q403" s="216">
        <v>0</v>
      </c>
      <c r="R403" s="216">
        <f>Q403*H403</f>
        <v>0</v>
      </c>
      <c r="S403" s="216">
        <v>0</v>
      </c>
      <c r="T403" s="217">
        <f>S403*H403</f>
        <v>0</v>
      </c>
      <c r="U403" s="33"/>
      <c r="V403" s="33"/>
      <c r="W403" s="33"/>
      <c r="X403" s="33"/>
      <c r="Y403" s="33"/>
      <c r="Z403" s="33"/>
      <c r="AA403" s="33"/>
      <c r="AB403" s="33"/>
      <c r="AC403" s="33"/>
      <c r="AD403" s="33"/>
      <c r="AE403" s="33"/>
      <c r="AR403" s="218" t="s">
        <v>638</v>
      </c>
      <c r="AT403" s="218" t="s">
        <v>157</v>
      </c>
      <c r="AU403" s="218" t="s">
        <v>84</v>
      </c>
      <c r="AY403" s="16" t="s">
        <v>154</v>
      </c>
      <c r="BE403" s="219">
        <f>IF(N403="základní",J403,0)</f>
        <v>0</v>
      </c>
      <c r="BF403" s="219">
        <f>IF(N403="snížená",J403,0)</f>
        <v>0</v>
      </c>
      <c r="BG403" s="219">
        <f>IF(N403="zákl. přenesená",J403,0)</f>
        <v>0</v>
      </c>
      <c r="BH403" s="219">
        <f>IF(N403="sníž. přenesená",J403,0)</f>
        <v>0</v>
      </c>
      <c r="BI403" s="219">
        <f>IF(N403="nulová",J403,0)</f>
        <v>0</v>
      </c>
      <c r="BJ403" s="16" t="s">
        <v>84</v>
      </c>
      <c r="BK403" s="219">
        <f>ROUND(I403*H403,2)</f>
        <v>0</v>
      </c>
      <c r="BL403" s="16" t="s">
        <v>638</v>
      </c>
      <c r="BM403" s="218" t="s">
        <v>652</v>
      </c>
    </row>
    <row r="404" spans="1:65" s="2" customFormat="1" ht="29.25">
      <c r="A404" s="33"/>
      <c r="B404" s="34"/>
      <c r="C404" s="35"/>
      <c r="D404" s="220" t="s">
        <v>164</v>
      </c>
      <c r="E404" s="35"/>
      <c r="F404" s="221" t="s">
        <v>653</v>
      </c>
      <c r="G404" s="35"/>
      <c r="H404" s="35"/>
      <c r="I404" s="121"/>
      <c r="J404" s="35"/>
      <c r="K404" s="35"/>
      <c r="L404" s="38"/>
      <c r="M404" s="222"/>
      <c r="N404" s="223"/>
      <c r="O404" s="70"/>
      <c r="P404" s="70"/>
      <c r="Q404" s="70"/>
      <c r="R404" s="70"/>
      <c r="S404" s="70"/>
      <c r="T404" s="71"/>
      <c r="U404" s="33"/>
      <c r="V404" s="33"/>
      <c r="W404" s="33"/>
      <c r="X404" s="33"/>
      <c r="Y404" s="33"/>
      <c r="Z404" s="33"/>
      <c r="AA404" s="33"/>
      <c r="AB404" s="33"/>
      <c r="AC404" s="33"/>
      <c r="AD404" s="33"/>
      <c r="AE404" s="33"/>
      <c r="AT404" s="16" t="s">
        <v>164</v>
      </c>
      <c r="AU404" s="16" t="s">
        <v>84</v>
      </c>
    </row>
    <row r="405" spans="1:65" s="2" customFormat="1" ht="21.75" customHeight="1">
      <c r="A405" s="33"/>
      <c r="B405" s="34"/>
      <c r="C405" s="207" t="s">
        <v>654</v>
      </c>
      <c r="D405" s="207" t="s">
        <v>157</v>
      </c>
      <c r="E405" s="208" t="s">
        <v>655</v>
      </c>
      <c r="F405" s="209" t="s">
        <v>656</v>
      </c>
      <c r="G405" s="210" t="s">
        <v>185</v>
      </c>
      <c r="H405" s="211">
        <v>1923.7629999999999</v>
      </c>
      <c r="I405" s="212"/>
      <c r="J405" s="213">
        <f>ROUND(I405*H405,2)</f>
        <v>0</v>
      </c>
      <c r="K405" s="209" t="s">
        <v>161</v>
      </c>
      <c r="L405" s="38"/>
      <c r="M405" s="214" t="s">
        <v>1</v>
      </c>
      <c r="N405" s="215" t="s">
        <v>42</v>
      </c>
      <c r="O405" s="70"/>
      <c r="P405" s="216">
        <f>O405*H405</f>
        <v>0</v>
      </c>
      <c r="Q405" s="216">
        <v>0</v>
      </c>
      <c r="R405" s="216">
        <f>Q405*H405</f>
        <v>0</v>
      </c>
      <c r="S405" s="216">
        <v>0</v>
      </c>
      <c r="T405" s="217">
        <f>S405*H405</f>
        <v>0</v>
      </c>
      <c r="U405" s="33"/>
      <c r="V405" s="33"/>
      <c r="W405" s="33"/>
      <c r="X405" s="33"/>
      <c r="Y405" s="33"/>
      <c r="Z405" s="33"/>
      <c r="AA405" s="33"/>
      <c r="AB405" s="33"/>
      <c r="AC405" s="33"/>
      <c r="AD405" s="33"/>
      <c r="AE405" s="33"/>
      <c r="AR405" s="218" t="s">
        <v>638</v>
      </c>
      <c r="AT405" s="218" t="s">
        <v>157</v>
      </c>
      <c r="AU405" s="218" t="s">
        <v>84</v>
      </c>
      <c r="AY405" s="16" t="s">
        <v>154</v>
      </c>
      <c r="BE405" s="219">
        <f>IF(N405="základní",J405,0)</f>
        <v>0</v>
      </c>
      <c r="BF405" s="219">
        <f>IF(N405="snížená",J405,0)</f>
        <v>0</v>
      </c>
      <c r="BG405" s="219">
        <f>IF(N405="zákl. přenesená",J405,0)</f>
        <v>0</v>
      </c>
      <c r="BH405" s="219">
        <f>IF(N405="sníž. přenesená",J405,0)</f>
        <v>0</v>
      </c>
      <c r="BI405" s="219">
        <f>IF(N405="nulová",J405,0)</f>
        <v>0</v>
      </c>
      <c r="BJ405" s="16" t="s">
        <v>84</v>
      </c>
      <c r="BK405" s="219">
        <f>ROUND(I405*H405,2)</f>
        <v>0</v>
      </c>
      <c r="BL405" s="16" t="s">
        <v>638</v>
      </c>
      <c r="BM405" s="218" t="s">
        <v>657</v>
      </c>
    </row>
    <row r="406" spans="1:65" s="2" customFormat="1" ht="29.25">
      <c r="A406" s="33"/>
      <c r="B406" s="34"/>
      <c r="C406" s="35"/>
      <c r="D406" s="220" t="s">
        <v>164</v>
      </c>
      <c r="E406" s="35"/>
      <c r="F406" s="221" t="s">
        <v>658</v>
      </c>
      <c r="G406" s="35"/>
      <c r="H406" s="35"/>
      <c r="I406" s="121"/>
      <c r="J406" s="35"/>
      <c r="K406" s="35"/>
      <c r="L406" s="38"/>
      <c r="M406" s="222"/>
      <c r="N406" s="223"/>
      <c r="O406" s="70"/>
      <c r="P406" s="70"/>
      <c r="Q406" s="70"/>
      <c r="R406" s="70"/>
      <c r="S406" s="70"/>
      <c r="T406" s="71"/>
      <c r="U406" s="33"/>
      <c r="V406" s="33"/>
      <c r="W406" s="33"/>
      <c r="X406" s="33"/>
      <c r="Y406" s="33"/>
      <c r="Z406" s="33"/>
      <c r="AA406" s="33"/>
      <c r="AB406" s="33"/>
      <c r="AC406" s="33"/>
      <c r="AD406" s="33"/>
      <c r="AE406" s="33"/>
      <c r="AT406" s="16" t="s">
        <v>164</v>
      </c>
      <c r="AU406" s="16" t="s">
        <v>84</v>
      </c>
    </row>
    <row r="407" spans="1:65" s="13" customFormat="1" ht="11.25">
      <c r="B407" s="225"/>
      <c r="C407" s="226"/>
      <c r="D407" s="220" t="s">
        <v>168</v>
      </c>
      <c r="E407" s="227" t="s">
        <v>1</v>
      </c>
      <c r="F407" s="228" t="s">
        <v>659</v>
      </c>
      <c r="G407" s="226"/>
      <c r="H407" s="229">
        <v>1923.7629999999999</v>
      </c>
      <c r="I407" s="230"/>
      <c r="J407" s="226"/>
      <c r="K407" s="226"/>
      <c r="L407" s="231"/>
      <c r="M407" s="232"/>
      <c r="N407" s="233"/>
      <c r="O407" s="233"/>
      <c r="P407" s="233"/>
      <c r="Q407" s="233"/>
      <c r="R407" s="233"/>
      <c r="S407" s="233"/>
      <c r="T407" s="234"/>
      <c r="AT407" s="235" t="s">
        <v>168</v>
      </c>
      <c r="AU407" s="235" t="s">
        <v>84</v>
      </c>
      <c r="AV407" s="13" t="s">
        <v>86</v>
      </c>
      <c r="AW407" s="13" t="s">
        <v>34</v>
      </c>
      <c r="AX407" s="13" t="s">
        <v>84</v>
      </c>
      <c r="AY407" s="235" t="s">
        <v>154</v>
      </c>
    </row>
    <row r="408" spans="1:65" s="2" customFormat="1" ht="21.75" customHeight="1">
      <c r="A408" s="33"/>
      <c r="B408" s="34"/>
      <c r="C408" s="207" t="s">
        <v>660</v>
      </c>
      <c r="D408" s="207" t="s">
        <v>157</v>
      </c>
      <c r="E408" s="208" t="s">
        <v>661</v>
      </c>
      <c r="F408" s="209" t="s">
        <v>662</v>
      </c>
      <c r="G408" s="210" t="s">
        <v>185</v>
      </c>
      <c r="H408" s="211">
        <v>108</v>
      </c>
      <c r="I408" s="212"/>
      <c r="J408" s="213">
        <f>ROUND(I408*H408,2)</f>
        <v>0</v>
      </c>
      <c r="K408" s="209" t="s">
        <v>161</v>
      </c>
      <c r="L408" s="38"/>
      <c r="M408" s="214" t="s">
        <v>1</v>
      </c>
      <c r="N408" s="215" t="s">
        <v>42</v>
      </c>
      <c r="O408" s="70"/>
      <c r="P408" s="216">
        <f>O408*H408</f>
        <v>0</v>
      </c>
      <c r="Q408" s="216">
        <v>0</v>
      </c>
      <c r="R408" s="216">
        <f>Q408*H408</f>
        <v>0</v>
      </c>
      <c r="S408" s="216">
        <v>0</v>
      </c>
      <c r="T408" s="217">
        <f>S408*H408</f>
        <v>0</v>
      </c>
      <c r="U408" s="33"/>
      <c r="V408" s="33"/>
      <c r="W408" s="33"/>
      <c r="X408" s="33"/>
      <c r="Y408" s="33"/>
      <c r="Z408" s="33"/>
      <c r="AA408" s="33"/>
      <c r="AB408" s="33"/>
      <c r="AC408" s="33"/>
      <c r="AD408" s="33"/>
      <c r="AE408" s="33"/>
      <c r="AR408" s="218" t="s">
        <v>638</v>
      </c>
      <c r="AT408" s="218" t="s">
        <v>157</v>
      </c>
      <c r="AU408" s="218" t="s">
        <v>84</v>
      </c>
      <c r="AY408" s="16" t="s">
        <v>154</v>
      </c>
      <c r="BE408" s="219">
        <f>IF(N408="základní",J408,0)</f>
        <v>0</v>
      </c>
      <c r="BF408" s="219">
        <f>IF(N408="snížená",J408,0)</f>
        <v>0</v>
      </c>
      <c r="BG408" s="219">
        <f>IF(N408="zákl. přenesená",J408,0)</f>
        <v>0</v>
      </c>
      <c r="BH408" s="219">
        <f>IF(N408="sníž. přenesená",J408,0)</f>
        <v>0</v>
      </c>
      <c r="BI408" s="219">
        <f>IF(N408="nulová",J408,0)</f>
        <v>0</v>
      </c>
      <c r="BJ408" s="16" t="s">
        <v>84</v>
      </c>
      <c r="BK408" s="219">
        <f>ROUND(I408*H408,2)</f>
        <v>0</v>
      </c>
      <c r="BL408" s="16" t="s">
        <v>638</v>
      </c>
      <c r="BM408" s="218" t="s">
        <v>663</v>
      </c>
    </row>
    <row r="409" spans="1:65" s="2" customFormat="1" ht="29.25">
      <c r="A409" s="33"/>
      <c r="B409" s="34"/>
      <c r="C409" s="35"/>
      <c r="D409" s="220" t="s">
        <v>164</v>
      </c>
      <c r="E409" s="35"/>
      <c r="F409" s="221" t="s">
        <v>664</v>
      </c>
      <c r="G409" s="35"/>
      <c r="H409" s="35"/>
      <c r="I409" s="121"/>
      <c r="J409" s="35"/>
      <c r="K409" s="35"/>
      <c r="L409" s="38"/>
      <c r="M409" s="222"/>
      <c r="N409" s="223"/>
      <c r="O409" s="70"/>
      <c r="P409" s="70"/>
      <c r="Q409" s="70"/>
      <c r="R409" s="70"/>
      <c r="S409" s="70"/>
      <c r="T409" s="71"/>
      <c r="U409" s="33"/>
      <c r="V409" s="33"/>
      <c r="W409" s="33"/>
      <c r="X409" s="33"/>
      <c r="Y409" s="33"/>
      <c r="Z409" s="33"/>
      <c r="AA409" s="33"/>
      <c r="AB409" s="33"/>
      <c r="AC409" s="33"/>
      <c r="AD409" s="33"/>
      <c r="AE409" s="33"/>
      <c r="AT409" s="16" t="s">
        <v>164</v>
      </c>
      <c r="AU409" s="16" t="s">
        <v>84</v>
      </c>
    </row>
    <row r="410" spans="1:65" s="13" customFormat="1" ht="11.25">
      <c r="B410" s="225"/>
      <c r="C410" s="226"/>
      <c r="D410" s="220" t="s">
        <v>168</v>
      </c>
      <c r="E410" s="227" t="s">
        <v>1</v>
      </c>
      <c r="F410" s="228" t="s">
        <v>665</v>
      </c>
      <c r="G410" s="226"/>
      <c r="H410" s="229">
        <v>108</v>
      </c>
      <c r="I410" s="230"/>
      <c r="J410" s="226"/>
      <c r="K410" s="226"/>
      <c r="L410" s="231"/>
      <c r="M410" s="232"/>
      <c r="N410" s="233"/>
      <c r="O410" s="233"/>
      <c r="P410" s="233"/>
      <c r="Q410" s="233"/>
      <c r="R410" s="233"/>
      <c r="S410" s="233"/>
      <c r="T410" s="234"/>
      <c r="AT410" s="235" t="s">
        <v>168</v>
      </c>
      <c r="AU410" s="235" t="s">
        <v>84</v>
      </c>
      <c r="AV410" s="13" t="s">
        <v>86</v>
      </c>
      <c r="AW410" s="13" t="s">
        <v>34</v>
      </c>
      <c r="AX410" s="13" t="s">
        <v>84</v>
      </c>
      <c r="AY410" s="235" t="s">
        <v>154</v>
      </c>
    </row>
    <row r="411" spans="1:65" s="2" customFormat="1" ht="21.75" customHeight="1">
      <c r="A411" s="33"/>
      <c r="B411" s="34"/>
      <c r="C411" s="207" t="s">
        <v>666</v>
      </c>
      <c r="D411" s="207" t="s">
        <v>157</v>
      </c>
      <c r="E411" s="208" t="s">
        <v>667</v>
      </c>
      <c r="F411" s="209" t="s">
        <v>668</v>
      </c>
      <c r="G411" s="210" t="s">
        <v>185</v>
      </c>
      <c r="H411" s="211">
        <v>2032.55</v>
      </c>
      <c r="I411" s="212"/>
      <c r="J411" s="213">
        <f>ROUND(I411*H411,2)</f>
        <v>0</v>
      </c>
      <c r="K411" s="209" t="s">
        <v>161</v>
      </c>
      <c r="L411" s="38"/>
      <c r="M411" s="214" t="s">
        <v>1</v>
      </c>
      <c r="N411" s="215" t="s">
        <v>42</v>
      </c>
      <c r="O411" s="70"/>
      <c r="P411" s="216">
        <f>O411*H411</f>
        <v>0</v>
      </c>
      <c r="Q411" s="216">
        <v>0</v>
      </c>
      <c r="R411" s="216">
        <f>Q411*H411</f>
        <v>0</v>
      </c>
      <c r="S411" s="216">
        <v>0</v>
      </c>
      <c r="T411" s="217">
        <f>S411*H411</f>
        <v>0</v>
      </c>
      <c r="U411" s="33"/>
      <c r="V411" s="33"/>
      <c r="W411" s="33"/>
      <c r="X411" s="33"/>
      <c r="Y411" s="33"/>
      <c r="Z411" s="33"/>
      <c r="AA411" s="33"/>
      <c r="AB411" s="33"/>
      <c r="AC411" s="33"/>
      <c r="AD411" s="33"/>
      <c r="AE411" s="33"/>
      <c r="AR411" s="218" t="s">
        <v>638</v>
      </c>
      <c r="AT411" s="218" t="s">
        <v>157</v>
      </c>
      <c r="AU411" s="218" t="s">
        <v>84</v>
      </c>
      <c r="AY411" s="16" t="s">
        <v>154</v>
      </c>
      <c r="BE411" s="219">
        <f>IF(N411="základní",J411,0)</f>
        <v>0</v>
      </c>
      <c r="BF411" s="219">
        <f>IF(N411="snížená",J411,0)</f>
        <v>0</v>
      </c>
      <c r="BG411" s="219">
        <f>IF(N411="zákl. přenesená",J411,0)</f>
        <v>0</v>
      </c>
      <c r="BH411" s="219">
        <f>IF(N411="sníž. přenesená",J411,0)</f>
        <v>0</v>
      </c>
      <c r="BI411" s="219">
        <f>IF(N411="nulová",J411,0)</f>
        <v>0</v>
      </c>
      <c r="BJ411" s="16" t="s">
        <v>84</v>
      </c>
      <c r="BK411" s="219">
        <f>ROUND(I411*H411,2)</f>
        <v>0</v>
      </c>
      <c r="BL411" s="16" t="s">
        <v>638</v>
      </c>
      <c r="BM411" s="218" t="s">
        <v>669</v>
      </c>
    </row>
    <row r="412" spans="1:65" s="2" customFormat="1" ht="68.25">
      <c r="A412" s="33"/>
      <c r="B412" s="34"/>
      <c r="C412" s="35"/>
      <c r="D412" s="220" t="s">
        <v>164</v>
      </c>
      <c r="E412" s="35"/>
      <c r="F412" s="221" t="s">
        <v>670</v>
      </c>
      <c r="G412" s="35"/>
      <c r="H412" s="35"/>
      <c r="I412" s="121"/>
      <c r="J412" s="35"/>
      <c r="K412" s="35"/>
      <c r="L412" s="38"/>
      <c r="M412" s="222"/>
      <c r="N412" s="223"/>
      <c r="O412" s="70"/>
      <c r="P412" s="70"/>
      <c r="Q412" s="70"/>
      <c r="R412" s="70"/>
      <c r="S412" s="70"/>
      <c r="T412" s="71"/>
      <c r="U412" s="33"/>
      <c r="V412" s="33"/>
      <c r="W412" s="33"/>
      <c r="X412" s="33"/>
      <c r="Y412" s="33"/>
      <c r="Z412" s="33"/>
      <c r="AA412" s="33"/>
      <c r="AB412" s="33"/>
      <c r="AC412" s="33"/>
      <c r="AD412" s="33"/>
      <c r="AE412" s="33"/>
      <c r="AT412" s="16" t="s">
        <v>164</v>
      </c>
      <c r="AU412" s="16" t="s">
        <v>84</v>
      </c>
    </row>
    <row r="413" spans="1:65" s="2" customFormat="1" ht="19.5">
      <c r="A413" s="33"/>
      <c r="B413" s="34"/>
      <c r="C413" s="35"/>
      <c r="D413" s="220" t="s">
        <v>166</v>
      </c>
      <c r="E413" s="35"/>
      <c r="F413" s="224" t="s">
        <v>641</v>
      </c>
      <c r="G413" s="35"/>
      <c r="H413" s="35"/>
      <c r="I413" s="121"/>
      <c r="J413" s="35"/>
      <c r="K413" s="35"/>
      <c r="L413" s="38"/>
      <c r="M413" s="222"/>
      <c r="N413" s="223"/>
      <c r="O413" s="70"/>
      <c r="P413" s="70"/>
      <c r="Q413" s="70"/>
      <c r="R413" s="70"/>
      <c r="S413" s="70"/>
      <c r="T413" s="71"/>
      <c r="U413" s="33"/>
      <c r="V413" s="33"/>
      <c r="W413" s="33"/>
      <c r="X413" s="33"/>
      <c r="Y413" s="33"/>
      <c r="Z413" s="33"/>
      <c r="AA413" s="33"/>
      <c r="AB413" s="33"/>
      <c r="AC413" s="33"/>
      <c r="AD413" s="33"/>
      <c r="AE413" s="33"/>
      <c r="AT413" s="16" t="s">
        <v>166</v>
      </c>
      <c r="AU413" s="16" t="s">
        <v>84</v>
      </c>
    </row>
    <row r="414" spans="1:65" s="13" customFormat="1" ht="11.25">
      <c r="B414" s="225"/>
      <c r="C414" s="226"/>
      <c r="D414" s="220" t="s">
        <v>168</v>
      </c>
      <c r="E414" s="227" t="s">
        <v>1</v>
      </c>
      <c r="F414" s="228" t="s">
        <v>671</v>
      </c>
      <c r="G414" s="226"/>
      <c r="H414" s="229">
        <v>2032.55</v>
      </c>
      <c r="I414" s="230"/>
      <c r="J414" s="226"/>
      <c r="K414" s="226"/>
      <c r="L414" s="231"/>
      <c r="M414" s="232"/>
      <c r="N414" s="233"/>
      <c r="O414" s="233"/>
      <c r="P414" s="233"/>
      <c r="Q414" s="233"/>
      <c r="R414" s="233"/>
      <c r="S414" s="233"/>
      <c r="T414" s="234"/>
      <c r="AT414" s="235" t="s">
        <v>168</v>
      </c>
      <c r="AU414" s="235" t="s">
        <v>84</v>
      </c>
      <c r="AV414" s="13" t="s">
        <v>86</v>
      </c>
      <c r="AW414" s="13" t="s">
        <v>34</v>
      </c>
      <c r="AX414" s="13" t="s">
        <v>84</v>
      </c>
      <c r="AY414" s="235" t="s">
        <v>154</v>
      </c>
    </row>
    <row r="415" spans="1:65" s="2" customFormat="1" ht="21.75" customHeight="1">
      <c r="A415" s="33"/>
      <c r="B415" s="34"/>
      <c r="C415" s="207" t="s">
        <v>672</v>
      </c>
      <c r="D415" s="207" t="s">
        <v>157</v>
      </c>
      <c r="E415" s="208" t="s">
        <v>673</v>
      </c>
      <c r="F415" s="209" t="s">
        <v>674</v>
      </c>
      <c r="G415" s="210" t="s">
        <v>185</v>
      </c>
      <c r="H415" s="211">
        <v>55.564</v>
      </c>
      <c r="I415" s="212"/>
      <c r="J415" s="213">
        <f>ROUND(I415*H415,2)</f>
        <v>0</v>
      </c>
      <c r="K415" s="209" t="s">
        <v>161</v>
      </c>
      <c r="L415" s="38"/>
      <c r="M415" s="214" t="s">
        <v>1</v>
      </c>
      <c r="N415" s="215" t="s">
        <v>42</v>
      </c>
      <c r="O415" s="70"/>
      <c r="P415" s="216">
        <f>O415*H415</f>
        <v>0</v>
      </c>
      <c r="Q415" s="216">
        <v>0</v>
      </c>
      <c r="R415" s="216">
        <f>Q415*H415</f>
        <v>0</v>
      </c>
      <c r="S415" s="216">
        <v>0</v>
      </c>
      <c r="T415" s="217">
        <f>S415*H415</f>
        <v>0</v>
      </c>
      <c r="U415" s="33"/>
      <c r="V415" s="33"/>
      <c r="W415" s="33"/>
      <c r="X415" s="33"/>
      <c r="Y415" s="33"/>
      <c r="Z415" s="33"/>
      <c r="AA415" s="33"/>
      <c r="AB415" s="33"/>
      <c r="AC415" s="33"/>
      <c r="AD415" s="33"/>
      <c r="AE415" s="33"/>
      <c r="AR415" s="218" t="s">
        <v>638</v>
      </c>
      <c r="AT415" s="218" t="s">
        <v>157</v>
      </c>
      <c r="AU415" s="218" t="s">
        <v>84</v>
      </c>
      <c r="AY415" s="16" t="s">
        <v>154</v>
      </c>
      <c r="BE415" s="219">
        <f>IF(N415="základní",J415,0)</f>
        <v>0</v>
      </c>
      <c r="BF415" s="219">
        <f>IF(N415="snížená",J415,0)</f>
        <v>0</v>
      </c>
      <c r="BG415" s="219">
        <f>IF(N415="zákl. přenesená",J415,0)</f>
        <v>0</v>
      </c>
      <c r="BH415" s="219">
        <f>IF(N415="sníž. přenesená",J415,0)</f>
        <v>0</v>
      </c>
      <c r="BI415" s="219">
        <f>IF(N415="nulová",J415,0)</f>
        <v>0</v>
      </c>
      <c r="BJ415" s="16" t="s">
        <v>84</v>
      </c>
      <c r="BK415" s="219">
        <f>ROUND(I415*H415,2)</f>
        <v>0</v>
      </c>
      <c r="BL415" s="16" t="s">
        <v>638</v>
      </c>
      <c r="BM415" s="218" t="s">
        <v>675</v>
      </c>
    </row>
    <row r="416" spans="1:65" s="2" customFormat="1" ht="68.25">
      <c r="A416" s="33"/>
      <c r="B416" s="34"/>
      <c r="C416" s="35"/>
      <c r="D416" s="220" t="s">
        <v>164</v>
      </c>
      <c r="E416" s="35"/>
      <c r="F416" s="221" t="s">
        <v>676</v>
      </c>
      <c r="G416" s="35"/>
      <c r="H416" s="35"/>
      <c r="I416" s="121"/>
      <c r="J416" s="35"/>
      <c r="K416" s="35"/>
      <c r="L416" s="38"/>
      <c r="M416" s="222"/>
      <c r="N416" s="223"/>
      <c r="O416" s="70"/>
      <c r="P416" s="70"/>
      <c r="Q416" s="70"/>
      <c r="R416" s="70"/>
      <c r="S416" s="70"/>
      <c r="T416" s="71"/>
      <c r="U416" s="33"/>
      <c r="V416" s="33"/>
      <c r="W416" s="33"/>
      <c r="X416" s="33"/>
      <c r="Y416" s="33"/>
      <c r="Z416" s="33"/>
      <c r="AA416" s="33"/>
      <c r="AB416" s="33"/>
      <c r="AC416" s="33"/>
      <c r="AD416" s="33"/>
      <c r="AE416" s="33"/>
      <c r="AT416" s="16" t="s">
        <v>164</v>
      </c>
      <c r="AU416" s="16" t="s">
        <v>84</v>
      </c>
    </row>
    <row r="417" spans="1:65" s="13" customFormat="1" ht="11.25">
      <c r="B417" s="225"/>
      <c r="C417" s="226"/>
      <c r="D417" s="220" t="s">
        <v>168</v>
      </c>
      <c r="E417" s="227" t="s">
        <v>1</v>
      </c>
      <c r="F417" s="228" t="s">
        <v>677</v>
      </c>
      <c r="G417" s="226"/>
      <c r="H417" s="229">
        <v>55.564</v>
      </c>
      <c r="I417" s="230"/>
      <c r="J417" s="226"/>
      <c r="K417" s="226"/>
      <c r="L417" s="231"/>
      <c r="M417" s="232"/>
      <c r="N417" s="233"/>
      <c r="O417" s="233"/>
      <c r="P417" s="233"/>
      <c r="Q417" s="233"/>
      <c r="R417" s="233"/>
      <c r="S417" s="233"/>
      <c r="T417" s="234"/>
      <c r="AT417" s="235" t="s">
        <v>168</v>
      </c>
      <c r="AU417" s="235" t="s">
        <v>84</v>
      </c>
      <c r="AV417" s="13" t="s">
        <v>86</v>
      </c>
      <c r="AW417" s="13" t="s">
        <v>34</v>
      </c>
      <c r="AX417" s="13" t="s">
        <v>84</v>
      </c>
      <c r="AY417" s="235" t="s">
        <v>154</v>
      </c>
    </row>
    <row r="418" spans="1:65" s="2" customFormat="1" ht="21.75" customHeight="1">
      <c r="A418" s="33"/>
      <c r="B418" s="34"/>
      <c r="C418" s="207" t="s">
        <v>678</v>
      </c>
      <c r="D418" s="207" t="s">
        <v>157</v>
      </c>
      <c r="E418" s="208" t="s">
        <v>679</v>
      </c>
      <c r="F418" s="209" t="s">
        <v>680</v>
      </c>
      <c r="G418" s="210" t="s">
        <v>185</v>
      </c>
      <c r="H418" s="211">
        <v>23.312000000000001</v>
      </c>
      <c r="I418" s="212"/>
      <c r="J418" s="213">
        <f>ROUND(I418*H418,2)</f>
        <v>0</v>
      </c>
      <c r="K418" s="209" t="s">
        <v>161</v>
      </c>
      <c r="L418" s="38"/>
      <c r="M418" s="214" t="s">
        <v>1</v>
      </c>
      <c r="N418" s="215" t="s">
        <v>42</v>
      </c>
      <c r="O418" s="70"/>
      <c r="P418" s="216">
        <f>O418*H418</f>
        <v>0</v>
      </c>
      <c r="Q418" s="216">
        <v>0</v>
      </c>
      <c r="R418" s="216">
        <f>Q418*H418</f>
        <v>0</v>
      </c>
      <c r="S418" s="216">
        <v>0</v>
      </c>
      <c r="T418" s="217">
        <f>S418*H418</f>
        <v>0</v>
      </c>
      <c r="U418" s="33"/>
      <c r="V418" s="33"/>
      <c r="W418" s="33"/>
      <c r="X418" s="33"/>
      <c r="Y418" s="33"/>
      <c r="Z418" s="33"/>
      <c r="AA418" s="33"/>
      <c r="AB418" s="33"/>
      <c r="AC418" s="33"/>
      <c r="AD418" s="33"/>
      <c r="AE418" s="33"/>
      <c r="AR418" s="218" t="s">
        <v>638</v>
      </c>
      <c r="AT418" s="218" t="s">
        <v>157</v>
      </c>
      <c r="AU418" s="218" t="s">
        <v>84</v>
      </c>
      <c r="AY418" s="16" t="s">
        <v>154</v>
      </c>
      <c r="BE418" s="219">
        <f>IF(N418="základní",J418,0)</f>
        <v>0</v>
      </c>
      <c r="BF418" s="219">
        <f>IF(N418="snížená",J418,0)</f>
        <v>0</v>
      </c>
      <c r="BG418" s="219">
        <f>IF(N418="zákl. přenesená",J418,0)</f>
        <v>0</v>
      </c>
      <c r="BH418" s="219">
        <f>IF(N418="sníž. přenesená",J418,0)</f>
        <v>0</v>
      </c>
      <c r="BI418" s="219">
        <f>IF(N418="nulová",J418,0)</f>
        <v>0</v>
      </c>
      <c r="BJ418" s="16" t="s">
        <v>84</v>
      </c>
      <c r="BK418" s="219">
        <f>ROUND(I418*H418,2)</f>
        <v>0</v>
      </c>
      <c r="BL418" s="16" t="s">
        <v>638</v>
      </c>
      <c r="BM418" s="218" t="s">
        <v>681</v>
      </c>
    </row>
    <row r="419" spans="1:65" s="2" customFormat="1" ht="68.25">
      <c r="A419" s="33"/>
      <c r="B419" s="34"/>
      <c r="C419" s="35"/>
      <c r="D419" s="220" t="s">
        <v>164</v>
      </c>
      <c r="E419" s="35"/>
      <c r="F419" s="221" t="s">
        <v>682</v>
      </c>
      <c r="G419" s="35"/>
      <c r="H419" s="35"/>
      <c r="I419" s="121"/>
      <c r="J419" s="35"/>
      <c r="K419" s="35"/>
      <c r="L419" s="38"/>
      <c r="M419" s="222"/>
      <c r="N419" s="223"/>
      <c r="O419" s="70"/>
      <c r="P419" s="70"/>
      <c r="Q419" s="70"/>
      <c r="R419" s="70"/>
      <c r="S419" s="70"/>
      <c r="T419" s="71"/>
      <c r="U419" s="33"/>
      <c r="V419" s="33"/>
      <c r="W419" s="33"/>
      <c r="X419" s="33"/>
      <c r="Y419" s="33"/>
      <c r="Z419" s="33"/>
      <c r="AA419" s="33"/>
      <c r="AB419" s="33"/>
      <c r="AC419" s="33"/>
      <c r="AD419" s="33"/>
      <c r="AE419" s="33"/>
      <c r="AT419" s="16" t="s">
        <v>164</v>
      </c>
      <c r="AU419" s="16" t="s">
        <v>84</v>
      </c>
    </row>
    <row r="420" spans="1:65" s="13" customFormat="1" ht="11.25">
      <c r="B420" s="225"/>
      <c r="C420" s="226"/>
      <c r="D420" s="220" t="s">
        <v>168</v>
      </c>
      <c r="E420" s="227" t="s">
        <v>1</v>
      </c>
      <c r="F420" s="228" t="s">
        <v>683</v>
      </c>
      <c r="G420" s="226"/>
      <c r="H420" s="229">
        <v>23.312000000000001</v>
      </c>
      <c r="I420" s="230"/>
      <c r="J420" s="226"/>
      <c r="K420" s="226"/>
      <c r="L420" s="231"/>
      <c r="M420" s="232"/>
      <c r="N420" s="233"/>
      <c r="O420" s="233"/>
      <c r="P420" s="233"/>
      <c r="Q420" s="233"/>
      <c r="R420" s="233"/>
      <c r="S420" s="233"/>
      <c r="T420" s="234"/>
      <c r="AT420" s="235" t="s">
        <v>168</v>
      </c>
      <c r="AU420" s="235" t="s">
        <v>84</v>
      </c>
      <c r="AV420" s="13" t="s">
        <v>86</v>
      </c>
      <c r="AW420" s="13" t="s">
        <v>34</v>
      </c>
      <c r="AX420" s="13" t="s">
        <v>84</v>
      </c>
      <c r="AY420" s="235" t="s">
        <v>154</v>
      </c>
    </row>
    <row r="421" spans="1:65" s="2" customFormat="1" ht="21.75" customHeight="1">
      <c r="A421" s="33"/>
      <c r="B421" s="34"/>
      <c r="C421" s="207" t="s">
        <v>684</v>
      </c>
      <c r="D421" s="207" t="s">
        <v>157</v>
      </c>
      <c r="E421" s="208" t="s">
        <v>685</v>
      </c>
      <c r="F421" s="209" t="s">
        <v>686</v>
      </c>
      <c r="G421" s="210" t="s">
        <v>185</v>
      </c>
      <c r="H421" s="211">
        <v>4.5350000000000001</v>
      </c>
      <c r="I421" s="212"/>
      <c r="J421" s="213">
        <f>ROUND(I421*H421,2)</f>
        <v>0</v>
      </c>
      <c r="K421" s="209" t="s">
        <v>161</v>
      </c>
      <c r="L421" s="38"/>
      <c r="M421" s="214" t="s">
        <v>1</v>
      </c>
      <c r="N421" s="215" t="s">
        <v>42</v>
      </c>
      <c r="O421" s="70"/>
      <c r="P421" s="216">
        <f>O421*H421</f>
        <v>0</v>
      </c>
      <c r="Q421" s="216">
        <v>0</v>
      </c>
      <c r="R421" s="216">
        <f>Q421*H421</f>
        <v>0</v>
      </c>
      <c r="S421" s="216">
        <v>0</v>
      </c>
      <c r="T421" s="217">
        <f>S421*H421</f>
        <v>0</v>
      </c>
      <c r="U421" s="33"/>
      <c r="V421" s="33"/>
      <c r="W421" s="33"/>
      <c r="X421" s="33"/>
      <c r="Y421" s="33"/>
      <c r="Z421" s="33"/>
      <c r="AA421" s="33"/>
      <c r="AB421" s="33"/>
      <c r="AC421" s="33"/>
      <c r="AD421" s="33"/>
      <c r="AE421" s="33"/>
      <c r="AR421" s="218" t="s">
        <v>638</v>
      </c>
      <c r="AT421" s="218" t="s">
        <v>157</v>
      </c>
      <c r="AU421" s="218" t="s">
        <v>84</v>
      </c>
      <c r="AY421" s="16" t="s">
        <v>154</v>
      </c>
      <c r="BE421" s="219">
        <f>IF(N421="základní",J421,0)</f>
        <v>0</v>
      </c>
      <c r="BF421" s="219">
        <f>IF(N421="snížená",J421,0)</f>
        <v>0</v>
      </c>
      <c r="BG421" s="219">
        <f>IF(N421="zákl. přenesená",J421,0)</f>
        <v>0</v>
      </c>
      <c r="BH421" s="219">
        <f>IF(N421="sníž. přenesená",J421,0)</f>
        <v>0</v>
      </c>
      <c r="BI421" s="219">
        <f>IF(N421="nulová",J421,0)</f>
        <v>0</v>
      </c>
      <c r="BJ421" s="16" t="s">
        <v>84</v>
      </c>
      <c r="BK421" s="219">
        <f>ROUND(I421*H421,2)</f>
        <v>0</v>
      </c>
      <c r="BL421" s="16" t="s">
        <v>638</v>
      </c>
      <c r="BM421" s="218" t="s">
        <v>687</v>
      </c>
    </row>
    <row r="422" spans="1:65" s="2" customFormat="1" ht="68.25">
      <c r="A422" s="33"/>
      <c r="B422" s="34"/>
      <c r="C422" s="35"/>
      <c r="D422" s="220" t="s">
        <v>164</v>
      </c>
      <c r="E422" s="35"/>
      <c r="F422" s="221" t="s">
        <v>688</v>
      </c>
      <c r="G422" s="35"/>
      <c r="H422" s="35"/>
      <c r="I422" s="121"/>
      <c r="J422" s="35"/>
      <c r="K422" s="35"/>
      <c r="L422" s="38"/>
      <c r="M422" s="222"/>
      <c r="N422" s="223"/>
      <c r="O422" s="70"/>
      <c r="P422" s="70"/>
      <c r="Q422" s="70"/>
      <c r="R422" s="70"/>
      <c r="S422" s="70"/>
      <c r="T422" s="71"/>
      <c r="U422" s="33"/>
      <c r="V422" s="33"/>
      <c r="W422" s="33"/>
      <c r="X422" s="33"/>
      <c r="Y422" s="33"/>
      <c r="Z422" s="33"/>
      <c r="AA422" s="33"/>
      <c r="AB422" s="33"/>
      <c r="AC422" s="33"/>
      <c r="AD422" s="33"/>
      <c r="AE422" s="33"/>
      <c r="AT422" s="16" t="s">
        <v>164</v>
      </c>
      <c r="AU422" s="16" t="s">
        <v>84</v>
      </c>
    </row>
    <row r="423" spans="1:65" s="13" customFormat="1" ht="11.25">
      <c r="B423" s="225"/>
      <c r="C423" s="226"/>
      <c r="D423" s="220" t="s">
        <v>168</v>
      </c>
      <c r="E423" s="227" t="s">
        <v>1</v>
      </c>
      <c r="F423" s="228" t="s">
        <v>689</v>
      </c>
      <c r="G423" s="226"/>
      <c r="H423" s="229">
        <v>4.5350000000000001</v>
      </c>
      <c r="I423" s="230"/>
      <c r="J423" s="226"/>
      <c r="K423" s="226"/>
      <c r="L423" s="231"/>
      <c r="M423" s="232"/>
      <c r="N423" s="233"/>
      <c r="O423" s="233"/>
      <c r="P423" s="233"/>
      <c r="Q423" s="233"/>
      <c r="R423" s="233"/>
      <c r="S423" s="233"/>
      <c r="T423" s="234"/>
      <c r="AT423" s="235" t="s">
        <v>168</v>
      </c>
      <c r="AU423" s="235" t="s">
        <v>84</v>
      </c>
      <c r="AV423" s="13" t="s">
        <v>86</v>
      </c>
      <c r="AW423" s="13" t="s">
        <v>34</v>
      </c>
      <c r="AX423" s="13" t="s">
        <v>84</v>
      </c>
      <c r="AY423" s="235" t="s">
        <v>154</v>
      </c>
    </row>
    <row r="424" spans="1:65" s="2" customFormat="1" ht="21.75" customHeight="1">
      <c r="A424" s="33"/>
      <c r="B424" s="34"/>
      <c r="C424" s="207" t="s">
        <v>690</v>
      </c>
      <c r="D424" s="207" t="s">
        <v>157</v>
      </c>
      <c r="E424" s="208" t="s">
        <v>691</v>
      </c>
      <c r="F424" s="209" t="s">
        <v>692</v>
      </c>
      <c r="G424" s="210" t="s">
        <v>185</v>
      </c>
      <c r="H424" s="211">
        <v>2107.7869999999998</v>
      </c>
      <c r="I424" s="212"/>
      <c r="J424" s="213">
        <f>ROUND(I424*H424,2)</f>
        <v>0</v>
      </c>
      <c r="K424" s="209" t="s">
        <v>161</v>
      </c>
      <c r="L424" s="38"/>
      <c r="M424" s="214" t="s">
        <v>1</v>
      </c>
      <c r="N424" s="215" t="s">
        <v>42</v>
      </c>
      <c r="O424" s="70"/>
      <c r="P424" s="216">
        <f>O424*H424</f>
        <v>0</v>
      </c>
      <c r="Q424" s="216">
        <v>0</v>
      </c>
      <c r="R424" s="216">
        <f>Q424*H424</f>
        <v>0</v>
      </c>
      <c r="S424" s="216">
        <v>0</v>
      </c>
      <c r="T424" s="217">
        <f>S424*H424</f>
        <v>0</v>
      </c>
      <c r="U424" s="33"/>
      <c r="V424" s="33"/>
      <c r="W424" s="33"/>
      <c r="X424" s="33"/>
      <c r="Y424" s="33"/>
      <c r="Z424" s="33"/>
      <c r="AA424" s="33"/>
      <c r="AB424" s="33"/>
      <c r="AC424" s="33"/>
      <c r="AD424" s="33"/>
      <c r="AE424" s="33"/>
      <c r="AR424" s="218" t="s">
        <v>638</v>
      </c>
      <c r="AT424" s="218" t="s">
        <v>157</v>
      </c>
      <c r="AU424" s="218" t="s">
        <v>84</v>
      </c>
      <c r="AY424" s="16" t="s">
        <v>154</v>
      </c>
      <c r="BE424" s="219">
        <f>IF(N424="základní",J424,0)</f>
        <v>0</v>
      </c>
      <c r="BF424" s="219">
        <f>IF(N424="snížená",J424,0)</f>
        <v>0</v>
      </c>
      <c r="BG424" s="219">
        <f>IF(N424="zákl. přenesená",J424,0)</f>
        <v>0</v>
      </c>
      <c r="BH424" s="219">
        <f>IF(N424="sníž. přenesená",J424,0)</f>
        <v>0</v>
      </c>
      <c r="BI424" s="219">
        <f>IF(N424="nulová",J424,0)</f>
        <v>0</v>
      </c>
      <c r="BJ424" s="16" t="s">
        <v>84</v>
      </c>
      <c r="BK424" s="219">
        <f>ROUND(I424*H424,2)</f>
        <v>0</v>
      </c>
      <c r="BL424" s="16" t="s">
        <v>638</v>
      </c>
      <c r="BM424" s="218" t="s">
        <v>693</v>
      </c>
    </row>
    <row r="425" spans="1:65" s="2" customFormat="1" ht="68.25">
      <c r="A425" s="33"/>
      <c r="B425" s="34"/>
      <c r="C425" s="35"/>
      <c r="D425" s="220" t="s">
        <v>164</v>
      </c>
      <c r="E425" s="35"/>
      <c r="F425" s="221" t="s">
        <v>694</v>
      </c>
      <c r="G425" s="35"/>
      <c r="H425" s="35"/>
      <c r="I425" s="121"/>
      <c r="J425" s="35"/>
      <c r="K425" s="35"/>
      <c r="L425" s="38"/>
      <c r="M425" s="222"/>
      <c r="N425" s="223"/>
      <c r="O425" s="70"/>
      <c r="P425" s="70"/>
      <c r="Q425" s="70"/>
      <c r="R425" s="70"/>
      <c r="S425" s="70"/>
      <c r="T425" s="71"/>
      <c r="U425" s="33"/>
      <c r="V425" s="33"/>
      <c r="W425" s="33"/>
      <c r="X425" s="33"/>
      <c r="Y425" s="33"/>
      <c r="Z425" s="33"/>
      <c r="AA425" s="33"/>
      <c r="AB425" s="33"/>
      <c r="AC425" s="33"/>
      <c r="AD425" s="33"/>
      <c r="AE425" s="33"/>
      <c r="AT425" s="16" t="s">
        <v>164</v>
      </c>
      <c r="AU425" s="16" t="s">
        <v>84</v>
      </c>
    </row>
    <row r="426" spans="1:65" s="13" customFormat="1" ht="11.25">
      <c r="B426" s="225"/>
      <c r="C426" s="226"/>
      <c r="D426" s="220" t="s">
        <v>168</v>
      </c>
      <c r="E426" s="227" t="s">
        <v>1</v>
      </c>
      <c r="F426" s="228" t="s">
        <v>695</v>
      </c>
      <c r="G426" s="226"/>
      <c r="H426" s="229">
        <v>2107.7869999999998</v>
      </c>
      <c r="I426" s="230"/>
      <c r="J426" s="226"/>
      <c r="K426" s="226"/>
      <c r="L426" s="231"/>
      <c r="M426" s="232"/>
      <c r="N426" s="233"/>
      <c r="O426" s="233"/>
      <c r="P426" s="233"/>
      <c r="Q426" s="233"/>
      <c r="R426" s="233"/>
      <c r="S426" s="233"/>
      <c r="T426" s="234"/>
      <c r="AT426" s="235" t="s">
        <v>168</v>
      </c>
      <c r="AU426" s="235" t="s">
        <v>84</v>
      </c>
      <c r="AV426" s="13" t="s">
        <v>86</v>
      </c>
      <c r="AW426" s="13" t="s">
        <v>34</v>
      </c>
      <c r="AX426" s="13" t="s">
        <v>84</v>
      </c>
      <c r="AY426" s="235" t="s">
        <v>154</v>
      </c>
    </row>
    <row r="427" spans="1:65" s="2" customFormat="1" ht="21.75" customHeight="1">
      <c r="A427" s="33"/>
      <c r="B427" s="34"/>
      <c r="C427" s="207" t="s">
        <v>696</v>
      </c>
      <c r="D427" s="207" t="s">
        <v>157</v>
      </c>
      <c r="E427" s="208" t="s">
        <v>697</v>
      </c>
      <c r="F427" s="209" t="s">
        <v>698</v>
      </c>
      <c r="G427" s="210" t="s">
        <v>185</v>
      </c>
      <c r="H427" s="211">
        <v>211.2</v>
      </c>
      <c r="I427" s="212"/>
      <c r="J427" s="213">
        <f>ROUND(I427*H427,2)</f>
        <v>0</v>
      </c>
      <c r="K427" s="209" t="s">
        <v>161</v>
      </c>
      <c r="L427" s="38"/>
      <c r="M427" s="214" t="s">
        <v>1</v>
      </c>
      <c r="N427" s="215" t="s">
        <v>42</v>
      </c>
      <c r="O427" s="70"/>
      <c r="P427" s="216">
        <f>O427*H427</f>
        <v>0</v>
      </c>
      <c r="Q427" s="216">
        <v>0</v>
      </c>
      <c r="R427" s="216">
        <f>Q427*H427</f>
        <v>0</v>
      </c>
      <c r="S427" s="216">
        <v>0</v>
      </c>
      <c r="T427" s="217">
        <f>S427*H427</f>
        <v>0</v>
      </c>
      <c r="U427" s="33"/>
      <c r="V427" s="33"/>
      <c r="W427" s="33"/>
      <c r="X427" s="33"/>
      <c r="Y427" s="33"/>
      <c r="Z427" s="33"/>
      <c r="AA427" s="33"/>
      <c r="AB427" s="33"/>
      <c r="AC427" s="33"/>
      <c r="AD427" s="33"/>
      <c r="AE427" s="33"/>
      <c r="AR427" s="218" t="s">
        <v>638</v>
      </c>
      <c r="AT427" s="218" t="s">
        <v>157</v>
      </c>
      <c r="AU427" s="218" t="s">
        <v>84</v>
      </c>
      <c r="AY427" s="16" t="s">
        <v>154</v>
      </c>
      <c r="BE427" s="219">
        <f>IF(N427="základní",J427,0)</f>
        <v>0</v>
      </c>
      <c r="BF427" s="219">
        <f>IF(N427="snížená",J427,0)</f>
        <v>0</v>
      </c>
      <c r="BG427" s="219">
        <f>IF(N427="zákl. přenesená",J427,0)</f>
        <v>0</v>
      </c>
      <c r="BH427" s="219">
        <f>IF(N427="sníž. přenesená",J427,0)</f>
        <v>0</v>
      </c>
      <c r="BI427" s="219">
        <f>IF(N427="nulová",J427,0)</f>
        <v>0</v>
      </c>
      <c r="BJ427" s="16" t="s">
        <v>84</v>
      </c>
      <c r="BK427" s="219">
        <f>ROUND(I427*H427,2)</f>
        <v>0</v>
      </c>
      <c r="BL427" s="16" t="s">
        <v>638</v>
      </c>
      <c r="BM427" s="218" t="s">
        <v>699</v>
      </c>
    </row>
    <row r="428" spans="1:65" s="2" customFormat="1" ht="68.25">
      <c r="A428" s="33"/>
      <c r="B428" s="34"/>
      <c r="C428" s="35"/>
      <c r="D428" s="220" t="s">
        <v>164</v>
      </c>
      <c r="E428" s="35"/>
      <c r="F428" s="221" t="s">
        <v>700</v>
      </c>
      <c r="G428" s="35"/>
      <c r="H428" s="35"/>
      <c r="I428" s="121"/>
      <c r="J428" s="35"/>
      <c r="K428" s="35"/>
      <c r="L428" s="38"/>
      <c r="M428" s="222"/>
      <c r="N428" s="223"/>
      <c r="O428" s="70"/>
      <c r="P428" s="70"/>
      <c r="Q428" s="70"/>
      <c r="R428" s="70"/>
      <c r="S428" s="70"/>
      <c r="T428" s="71"/>
      <c r="U428" s="33"/>
      <c r="V428" s="33"/>
      <c r="W428" s="33"/>
      <c r="X428" s="33"/>
      <c r="Y428" s="33"/>
      <c r="Z428" s="33"/>
      <c r="AA428" s="33"/>
      <c r="AB428" s="33"/>
      <c r="AC428" s="33"/>
      <c r="AD428" s="33"/>
      <c r="AE428" s="33"/>
      <c r="AT428" s="16" t="s">
        <v>164</v>
      </c>
      <c r="AU428" s="16" t="s">
        <v>84</v>
      </c>
    </row>
    <row r="429" spans="1:65" s="13" customFormat="1" ht="11.25">
      <c r="B429" s="225"/>
      <c r="C429" s="226"/>
      <c r="D429" s="220" t="s">
        <v>168</v>
      </c>
      <c r="E429" s="227" t="s">
        <v>1</v>
      </c>
      <c r="F429" s="228" t="s">
        <v>701</v>
      </c>
      <c r="G429" s="226"/>
      <c r="H429" s="229">
        <v>211.2</v>
      </c>
      <c r="I429" s="230"/>
      <c r="J429" s="226"/>
      <c r="K429" s="226"/>
      <c r="L429" s="231"/>
      <c r="M429" s="232"/>
      <c r="N429" s="233"/>
      <c r="O429" s="233"/>
      <c r="P429" s="233"/>
      <c r="Q429" s="233"/>
      <c r="R429" s="233"/>
      <c r="S429" s="233"/>
      <c r="T429" s="234"/>
      <c r="AT429" s="235" t="s">
        <v>168</v>
      </c>
      <c r="AU429" s="235" t="s">
        <v>84</v>
      </c>
      <c r="AV429" s="13" t="s">
        <v>86</v>
      </c>
      <c r="AW429" s="13" t="s">
        <v>34</v>
      </c>
      <c r="AX429" s="13" t="s">
        <v>84</v>
      </c>
      <c r="AY429" s="235" t="s">
        <v>154</v>
      </c>
    </row>
    <row r="430" spans="1:65" s="2" customFormat="1" ht="21.75" customHeight="1">
      <c r="A430" s="33"/>
      <c r="B430" s="34"/>
      <c r="C430" s="207" t="s">
        <v>702</v>
      </c>
      <c r="D430" s="207" t="s">
        <v>157</v>
      </c>
      <c r="E430" s="208" t="s">
        <v>697</v>
      </c>
      <c r="F430" s="209" t="s">
        <v>698</v>
      </c>
      <c r="G430" s="210" t="s">
        <v>185</v>
      </c>
      <c r="H430" s="211">
        <v>4</v>
      </c>
      <c r="I430" s="212"/>
      <c r="J430" s="213">
        <f>ROUND(I430*H430,2)</f>
        <v>0</v>
      </c>
      <c r="K430" s="209" t="s">
        <v>161</v>
      </c>
      <c r="L430" s="38"/>
      <c r="M430" s="214" t="s">
        <v>1</v>
      </c>
      <c r="N430" s="215" t="s">
        <v>42</v>
      </c>
      <c r="O430" s="70"/>
      <c r="P430" s="216">
        <f>O430*H430</f>
        <v>0</v>
      </c>
      <c r="Q430" s="216">
        <v>0</v>
      </c>
      <c r="R430" s="216">
        <f>Q430*H430</f>
        <v>0</v>
      </c>
      <c r="S430" s="216">
        <v>0</v>
      </c>
      <c r="T430" s="217">
        <f>S430*H430</f>
        <v>0</v>
      </c>
      <c r="U430" s="33"/>
      <c r="V430" s="33"/>
      <c r="W430" s="33"/>
      <c r="X430" s="33"/>
      <c r="Y430" s="33"/>
      <c r="Z430" s="33"/>
      <c r="AA430" s="33"/>
      <c r="AB430" s="33"/>
      <c r="AC430" s="33"/>
      <c r="AD430" s="33"/>
      <c r="AE430" s="33"/>
      <c r="AR430" s="218" t="s">
        <v>638</v>
      </c>
      <c r="AT430" s="218" t="s">
        <v>157</v>
      </c>
      <c r="AU430" s="218" t="s">
        <v>84</v>
      </c>
      <c r="AY430" s="16" t="s">
        <v>154</v>
      </c>
      <c r="BE430" s="219">
        <f>IF(N430="základní",J430,0)</f>
        <v>0</v>
      </c>
      <c r="BF430" s="219">
        <f>IF(N430="snížená",J430,0)</f>
        <v>0</v>
      </c>
      <c r="BG430" s="219">
        <f>IF(N430="zákl. přenesená",J430,0)</f>
        <v>0</v>
      </c>
      <c r="BH430" s="219">
        <f>IF(N430="sníž. přenesená",J430,0)</f>
        <v>0</v>
      </c>
      <c r="BI430" s="219">
        <f>IF(N430="nulová",J430,0)</f>
        <v>0</v>
      </c>
      <c r="BJ430" s="16" t="s">
        <v>84</v>
      </c>
      <c r="BK430" s="219">
        <f>ROUND(I430*H430,2)</f>
        <v>0</v>
      </c>
      <c r="BL430" s="16" t="s">
        <v>638</v>
      </c>
      <c r="BM430" s="218" t="s">
        <v>703</v>
      </c>
    </row>
    <row r="431" spans="1:65" s="2" customFormat="1" ht="68.25">
      <c r="A431" s="33"/>
      <c r="B431" s="34"/>
      <c r="C431" s="35"/>
      <c r="D431" s="220" t="s">
        <v>164</v>
      </c>
      <c r="E431" s="35"/>
      <c r="F431" s="221" t="s">
        <v>700</v>
      </c>
      <c r="G431" s="35"/>
      <c r="H431" s="35"/>
      <c r="I431" s="121"/>
      <c r="J431" s="35"/>
      <c r="K431" s="35"/>
      <c r="L431" s="38"/>
      <c r="M431" s="222"/>
      <c r="N431" s="223"/>
      <c r="O431" s="70"/>
      <c r="P431" s="70"/>
      <c r="Q431" s="70"/>
      <c r="R431" s="70"/>
      <c r="S431" s="70"/>
      <c r="T431" s="71"/>
      <c r="U431" s="33"/>
      <c r="V431" s="33"/>
      <c r="W431" s="33"/>
      <c r="X431" s="33"/>
      <c r="Y431" s="33"/>
      <c r="Z431" s="33"/>
      <c r="AA431" s="33"/>
      <c r="AB431" s="33"/>
      <c r="AC431" s="33"/>
      <c r="AD431" s="33"/>
      <c r="AE431" s="33"/>
      <c r="AT431" s="16" t="s">
        <v>164</v>
      </c>
      <c r="AU431" s="16" t="s">
        <v>84</v>
      </c>
    </row>
    <row r="432" spans="1:65" s="13" customFormat="1" ht="11.25">
      <c r="B432" s="225"/>
      <c r="C432" s="226"/>
      <c r="D432" s="220" t="s">
        <v>168</v>
      </c>
      <c r="E432" s="227" t="s">
        <v>1</v>
      </c>
      <c r="F432" s="228" t="s">
        <v>704</v>
      </c>
      <c r="G432" s="226"/>
      <c r="H432" s="229">
        <v>4</v>
      </c>
      <c r="I432" s="230"/>
      <c r="J432" s="226"/>
      <c r="K432" s="226"/>
      <c r="L432" s="231"/>
      <c r="M432" s="232"/>
      <c r="N432" s="233"/>
      <c r="O432" s="233"/>
      <c r="P432" s="233"/>
      <c r="Q432" s="233"/>
      <c r="R432" s="233"/>
      <c r="S432" s="233"/>
      <c r="T432" s="234"/>
      <c r="AT432" s="235" t="s">
        <v>168</v>
      </c>
      <c r="AU432" s="235" t="s">
        <v>84</v>
      </c>
      <c r="AV432" s="13" t="s">
        <v>86</v>
      </c>
      <c r="AW432" s="13" t="s">
        <v>34</v>
      </c>
      <c r="AX432" s="13" t="s">
        <v>84</v>
      </c>
      <c r="AY432" s="235" t="s">
        <v>154</v>
      </c>
    </row>
    <row r="433" spans="1:65" s="2" customFormat="1" ht="33" customHeight="1">
      <c r="A433" s="33"/>
      <c r="B433" s="34"/>
      <c r="C433" s="207" t="s">
        <v>705</v>
      </c>
      <c r="D433" s="207" t="s">
        <v>157</v>
      </c>
      <c r="E433" s="208" t="s">
        <v>706</v>
      </c>
      <c r="F433" s="209" t="s">
        <v>707</v>
      </c>
      <c r="G433" s="210" t="s">
        <v>179</v>
      </c>
      <c r="H433" s="211">
        <v>1</v>
      </c>
      <c r="I433" s="212"/>
      <c r="J433" s="213">
        <f>ROUND(I433*H433,2)</f>
        <v>0</v>
      </c>
      <c r="K433" s="209" t="s">
        <v>161</v>
      </c>
      <c r="L433" s="38"/>
      <c r="M433" s="214" t="s">
        <v>1</v>
      </c>
      <c r="N433" s="215" t="s">
        <v>42</v>
      </c>
      <c r="O433" s="70"/>
      <c r="P433" s="216">
        <f>O433*H433</f>
        <v>0</v>
      </c>
      <c r="Q433" s="216">
        <v>0</v>
      </c>
      <c r="R433" s="216">
        <f>Q433*H433</f>
        <v>0</v>
      </c>
      <c r="S433" s="216">
        <v>0</v>
      </c>
      <c r="T433" s="217">
        <f>S433*H433</f>
        <v>0</v>
      </c>
      <c r="U433" s="33"/>
      <c r="V433" s="33"/>
      <c r="W433" s="33"/>
      <c r="X433" s="33"/>
      <c r="Y433" s="33"/>
      <c r="Z433" s="33"/>
      <c r="AA433" s="33"/>
      <c r="AB433" s="33"/>
      <c r="AC433" s="33"/>
      <c r="AD433" s="33"/>
      <c r="AE433" s="33"/>
      <c r="AR433" s="218" t="s">
        <v>638</v>
      </c>
      <c r="AT433" s="218" t="s">
        <v>157</v>
      </c>
      <c r="AU433" s="218" t="s">
        <v>84</v>
      </c>
      <c r="AY433" s="16" t="s">
        <v>154</v>
      </c>
      <c r="BE433" s="219">
        <f>IF(N433="základní",J433,0)</f>
        <v>0</v>
      </c>
      <c r="BF433" s="219">
        <f>IF(N433="snížená",J433,0)</f>
        <v>0</v>
      </c>
      <c r="BG433" s="219">
        <f>IF(N433="zákl. přenesená",J433,0)</f>
        <v>0</v>
      </c>
      <c r="BH433" s="219">
        <f>IF(N433="sníž. přenesená",J433,0)</f>
        <v>0</v>
      </c>
      <c r="BI433" s="219">
        <f>IF(N433="nulová",J433,0)</f>
        <v>0</v>
      </c>
      <c r="BJ433" s="16" t="s">
        <v>84</v>
      </c>
      <c r="BK433" s="219">
        <f>ROUND(I433*H433,2)</f>
        <v>0</v>
      </c>
      <c r="BL433" s="16" t="s">
        <v>638</v>
      </c>
      <c r="BM433" s="218" t="s">
        <v>708</v>
      </c>
    </row>
    <row r="434" spans="1:65" s="2" customFormat="1" ht="68.25">
      <c r="A434" s="33"/>
      <c r="B434" s="34"/>
      <c r="C434" s="35"/>
      <c r="D434" s="220" t="s">
        <v>164</v>
      </c>
      <c r="E434" s="35"/>
      <c r="F434" s="221" t="s">
        <v>709</v>
      </c>
      <c r="G434" s="35"/>
      <c r="H434" s="35"/>
      <c r="I434" s="121"/>
      <c r="J434" s="35"/>
      <c r="K434" s="35"/>
      <c r="L434" s="38"/>
      <c r="M434" s="222"/>
      <c r="N434" s="223"/>
      <c r="O434" s="70"/>
      <c r="P434" s="70"/>
      <c r="Q434" s="70"/>
      <c r="R434" s="70"/>
      <c r="S434" s="70"/>
      <c r="T434" s="71"/>
      <c r="U434" s="33"/>
      <c r="V434" s="33"/>
      <c r="W434" s="33"/>
      <c r="X434" s="33"/>
      <c r="Y434" s="33"/>
      <c r="Z434" s="33"/>
      <c r="AA434" s="33"/>
      <c r="AB434" s="33"/>
      <c r="AC434" s="33"/>
      <c r="AD434" s="33"/>
      <c r="AE434" s="33"/>
      <c r="AT434" s="16" t="s">
        <v>164</v>
      </c>
      <c r="AU434" s="16" t="s">
        <v>84</v>
      </c>
    </row>
    <row r="435" spans="1:65" s="2" customFormat="1" ht="19.5">
      <c r="A435" s="33"/>
      <c r="B435" s="34"/>
      <c r="C435" s="35"/>
      <c r="D435" s="220" t="s">
        <v>166</v>
      </c>
      <c r="E435" s="35"/>
      <c r="F435" s="224" t="s">
        <v>710</v>
      </c>
      <c r="G435" s="35"/>
      <c r="H435" s="35"/>
      <c r="I435" s="121"/>
      <c r="J435" s="35"/>
      <c r="K435" s="35"/>
      <c r="L435" s="38"/>
      <c r="M435" s="222"/>
      <c r="N435" s="223"/>
      <c r="O435" s="70"/>
      <c r="P435" s="70"/>
      <c r="Q435" s="70"/>
      <c r="R435" s="70"/>
      <c r="S435" s="70"/>
      <c r="T435" s="71"/>
      <c r="U435" s="33"/>
      <c r="V435" s="33"/>
      <c r="W435" s="33"/>
      <c r="X435" s="33"/>
      <c r="Y435" s="33"/>
      <c r="Z435" s="33"/>
      <c r="AA435" s="33"/>
      <c r="AB435" s="33"/>
      <c r="AC435" s="33"/>
      <c r="AD435" s="33"/>
      <c r="AE435" s="33"/>
      <c r="AT435" s="16" t="s">
        <v>166</v>
      </c>
      <c r="AU435" s="16" t="s">
        <v>84</v>
      </c>
    </row>
    <row r="436" spans="1:65" s="13" customFormat="1" ht="11.25">
      <c r="B436" s="225"/>
      <c r="C436" s="226"/>
      <c r="D436" s="220" t="s">
        <v>168</v>
      </c>
      <c r="E436" s="227" t="s">
        <v>1</v>
      </c>
      <c r="F436" s="228" t="s">
        <v>711</v>
      </c>
      <c r="G436" s="226"/>
      <c r="H436" s="229">
        <v>1</v>
      </c>
      <c r="I436" s="230"/>
      <c r="J436" s="226"/>
      <c r="K436" s="226"/>
      <c r="L436" s="231"/>
      <c r="M436" s="232"/>
      <c r="N436" s="233"/>
      <c r="O436" s="233"/>
      <c r="P436" s="233"/>
      <c r="Q436" s="233"/>
      <c r="R436" s="233"/>
      <c r="S436" s="233"/>
      <c r="T436" s="234"/>
      <c r="AT436" s="235" t="s">
        <v>168</v>
      </c>
      <c r="AU436" s="235" t="s">
        <v>84</v>
      </c>
      <c r="AV436" s="13" t="s">
        <v>86</v>
      </c>
      <c r="AW436" s="13" t="s">
        <v>34</v>
      </c>
      <c r="AX436" s="13" t="s">
        <v>84</v>
      </c>
      <c r="AY436" s="235" t="s">
        <v>154</v>
      </c>
    </row>
    <row r="437" spans="1:65" s="2" customFormat="1" ht="21.75" customHeight="1">
      <c r="A437" s="33"/>
      <c r="B437" s="34"/>
      <c r="C437" s="207" t="s">
        <v>712</v>
      </c>
      <c r="D437" s="207" t="s">
        <v>157</v>
      </c>
      <c r="E437" s="208" t="s">
        <v>713</v>
      </c>
      <c r="F437" s="209" t="s">
        <v>714</v>
      </c>
      <c r="G437" s="210" t="s">
        <v>179</v>
      </c>
      <c r="H437" s="211">
        <v>8</v>
      </c>
      <c r="I437" s="212"/>
      <c r="J437" s="213">
        <f>ROUND(I437*H437,2)</f>
        <v>0</v>
      </c>
      <c r="K437" s="209" t="s">
        <v>161</v>
      </c>
      <c r="L437" s="38"/>
      <c r="M437" s="214" t="s">
        <v>1</v>
      </c>
      <c r="N437" s="215" t="s">
        <v>42</v>
      </c>
      <c r="O437" s="70"/>
      <c r="P437" s="216">
        <f>O437*H437</f>
        <v>0</v>
      </c>
      <c r="Q437" s="216">
        <v>0</v>
      </c>
      <c r="R437" s="216">
        <f>Q437*H437</f>
        <v>0</v>
      </c>
      <c r="S437" s="216">
        <v>0</v>
      </c>
      <c r="T437" s="217">
        <f>S437*H437</f>
        <v>0</v>
      </c>
      <c r="U437" s="33"/>
      <c r="V437" s="33"/>
      <c r="W437" s="33"/>
      <c r="X437" s="33"/>
      <c r="Y437" s="33"/>
      <c r="Z437" s="33"/>
      <c r="AA437" s="33"/>
      <c r="AB437" s="33"/>
      <c r="AC437" s="33"/>
      <c r="AD437" s="33"/>
      <c r="AE437" s="33"/>
      <c r="AR437" s="218" t="s">
        <v>638</v>
      </c>
      <c r="AT437" s="218" t="s">
        <v>157</v>
      </c>
      <c r="AU437" s="218" t="s">
        <v>84</v>
      </c>
      <c r="AY437" s="16" t="s">
        <v>154</v>
      </c>
      <c r="BE437" s="219">
        <f>IF(N437="základní",J437,0)</f>
        <v>0</v>
      </c>
      <c r="BF437" s="219">
        <f>IF(N437="snížená",J437,0)</f>
        <v>0</v>
      </c>
      <c r="BG437" s="219">
        <f>IF(N437="zákl. přenesená",J437,0)</f>
        <v>0</v>
      </c>
      <c r="BH437" s="219">
        <f>IF(N437="sníž. přenesená",J437,0)</f>
        <v>0</v>
      </c>
      <c r="BI437" s="219">
        <f>IF(N437="nulová",J437,0)</f>
        <v>0</v>
      </c>
      <c r="BJ437" s="16" t="s">
        <v>84</v>
      </c>
      <c r="BK437" s="219">
        <f>ROUND(I437*H437,2)</f>
        <v>0</v>
      </c>
      <c r="BL437" s="16" t="s">
        <v>638</v>
      </c>
      <c r="BM437" s="218" t="s">
        <v>715</v>
      </c>
    </row>
    <row r="438" spans="1:65" s="2" customFormat="1" ht="29.25">
      <c r="A438" s="33"/>
      <c r="B438" s="34"/>
      <c r="C438" s="35"/>
      <c r="D438" s="220" t="s">
        <v>164</v>
      </c>
      <c r="E438" s="35"/>
      <c r="F438" s="221" t="s">
        <v>716</v>
      </c>
      <c r="G438" s="35"/>
      <c r="H438" s="35"/>
      <c r="I438" s="121"/>
      <c r="J438" s="35"/>
      <c r="K438" s="35"/>
      <c r="L438" s="38"/>
      <c r="M438" s="222"/>
      <c r="N438" s="223"/>
      <c r="O438" s="70"/>
      <c r="P438" s="70"/>
      <c r="Q438" s="70"/>
      <c r="R438" s="70"/>
      <c r="S438" s="70"/>
      <c r="T438" s="71"/>
      <c r="U438" s="33"/>
      <c r="V438" s="33"/>
      <c r="W438" s="33"/>
      <c r="X438" s="33"/>
      <c r="Y438" s="33"/>
      <c r="Z438" s="33"/>
      <c r="AA438" s="33"/>
      <c r="AB438" s="33"/>
      <c r="AC438" s="33"/>
      <c r="AD438" s="33"/>
      <c r="AE438" s="33"/>
      <c r="AT438" s="16" t="s">
        <v>164</v>
      </c>
      <c r="AU438" s="16" t="s">
        <v>84</v>
      </c>
    </row>
    <row r="439" spans="1:65" s="13" customFormat="1" ht="11.25">
      <c r="B439" s="225"/>
      <c r="C439" s="226"/>
      <c r="D439" s="220" t="s">
        <v>168</v>
      </c>
      <c r="E439" s="227" t="s">
        <v>1</v>
      </c>
      <c r="F439" s="228" t="s">
        <v>717</v>
      </c>
      <c r="G439" s="226"/>
      <c r="H439" s="229">
        <v>8</v>
      </c>
      <c r="I439" s="230"/>
      <c r="J439" s="226"/>
      <c r="K439" s="226"/>
      <c r="L439" s="231"/>
      <c r="M439" s="257"/>
      <c r="N439" s="258"/>
      <c r="O439" s="258"/>
      <c r="P439" s="258"/>
      <c r="Q439" s="258"/>
      <c r="R439" s="258"/>
      <c r="S439" s="258"/>
      <c r="T439" s="259"/>
      <c r="AT439" s="235" t="s">
        <v>168</v>
      </c>
      <c r="AU439" s="235" t="s">
        <v>84</v>
      </c>
      <c r="AV439" s="13" t="s">
        <v>86</v>
      </c>
      <c r="AW439" s="13" t="s">
        <v>34</v>
      </c>
      <c r="AX439" s="13" t="s">
        <v>84</v>
      </c>
      <c r="AY439" s="235" t="s">
        <v>154</v>
      </c>
    </row>
    <row r="440" spans="1:65" s="2" customFormat="1" ht="6.95" customHeight="1">
      <c r="A440" s="33"/>
      <c r="B440" s="53"/>
      <c r="C440" s="54"/>
      <c r="D440" s="54"/>
      <c r="E440" s="54"/>
      <c r="F440" s="54"/>
      <c r="G440" s="54"/>
      <c r="H440" s="54"/>
      <c r="I440" s="157"/>
      <c r="J440" s="54"/>
      <c r="K440" s="54"/>
      <c r="L440" s="38"/>
      <c r="M440" s="33"/>
      <c r="O440" s="33"/>
      <c r="P440" s="33"/>
      <c r="Q440" s="33"/>
      <c r="R440" s="33"/>
      <c r="S440" s="33"/>
      <c r="T440" s="33"/>
      <c r="U440" s="33"/>
      <c r="V440" s="33"/>
      <c r="W440" s="33"/>
      <c r="X440" s="33"/>
      <c r="Y440" s="33"/>
      <c r="Z440" s="33"/>
      <c r="AA440" s="33"/>
      <c r="AB440" s="33"/>
      <c r="AC440" s="33"/>
      <c r="AD440" s="33"/>
      <c r="AE440" s="33"/>
    </row>
  </sheetData>
  <sheetProtection algorithmName="SHA-512" hashValue="KMcKjD5MrdqgAhht601bD9G4wV65jYST1ctChSPOqnl4NueMBTiAxUWvjS7hiQHXJjCo6cWaEGaMwrauWxUUZA==" saltValue="PLRVt4AZvdzsYS1rK8PXeseQS8TZarejkRyGAQjJ3dSahoAwQuTi698f/XFlSag6ZNUeLA310bIBsvGpdEthxw==" spinCount="100000" sheet="1" objects="1" scenarios="1" formatColumns="0" formatRows="0" autoFilter="0"/>
  <autoFilter ref="C122:K439"/>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86"/>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92"/>
      <c r="M2" s="292"/>
      <c r="N2" s="292"/>
      <c r="O2" s="292"/>
      <c r="P2" s="292"/>
      <c r="Q2" s="292"/>
      <c r="R2" s="292"/>
      <c r="S2" s="292"/>
      <c r="T2" s="292"/>
      <c r="U2" s="292"/>
      <c r="V2" s="292"/>
      <c r="AT2" s="16" t="s">
        <v>94</v>
      </c>
    </row>
    <row r="3" spans="1:46" s="1" customFormat="1" ht="6.95" customHeight="1">
      <c r="B3" s="115"/>
      <c r="C3" s="116"/>
      <c r="D3" s="116"/>
      <c r="E3" s="116"/>
      <c r="F3" s="116"/>
      <c r="G3" s="116"/>
      <c r="H3" s="116"/>
      <c r="I3" s="117"/>
      <c r="J3" s="116"/>
      <c r="K3" s="116"/>
      <c r="L3" s="19"/>
      <c r="AT3" s="16" t="s">
        <v>86</v>
      </c>
    </row>
    <row r="4" spans="1:46" s="1" customFormat="1" ht="24.95" customHeight="1">
      <c r="B4" s="19"/>
      <c r="D4" s="118" t="s">
        <v>126</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0" t="str">
        <f>'Rekapitulace stavby'!K6</f>
        <v>Oprava kolejí a výhybek v žst. Hradec nad Moravicí</v>
      </c>
      <c r="F7" s="311"/>
      <c r="G7" s="311"/>
      <c r="H7" s="311"/>
      <c r="I7" s="114"/>
      <c r="L7" s="19"/>
    </row>
    <row r="8" spans="1:46" s="1" customFormat="1" ht="12" customHeight="1">
      <c r="B8" s="19"/>
      <c r="D8" s="120" t="s">
        <v>127</v>
      </c>
      <c r="I8" s="114"/>
      <c r="L8" s="19"/>
    </row>
    <row r="9" spans="1:46" s="2" customFormat="1" ht="16.5" customHeight="1">
      <c r="A9" s="33"/>
      <c r="B9" s="38"/>
      <c r="C9" s="33"/>
      <c r="D9" s="33"/>
      <c r="E9" s="310" t="s">
        <v>128</v>
      </c>
      <c r="F9" s="312"/>
      <c r="G9" s="312"/>
      <c r="H9" s="312"/>
      <c r="I9" s="121"/>
      <c r="J9" s="33"/>
      <c r="K9" s="33"/>
      <c r="L9" s="50"/>
      <c r="S9" s="33"/>
      <c r="T9" s="33"/>
      <c r="U9" s="33"/>
      <c r="V9" s="33"/>
      <c r="W9" s="33"/>
      <c r="X9" s="33"/>
      <c r="Y9" s="33"/>
      <c r="Z9" s="33"/>
      <c r="AA9" s="33"/>
      <c r="AB9" s="33"/>
      <c r="AC9" s="33"/>
      <c r="AD9" s="33"/>
      <c r="AE9" s="33"/>
    </row>
    <row r="10" spans="1:46" s="2" customFormat="1" ht="12" customHeight="1">
      <c r="A10" s="33"/>
      <c r="B10" s="38"/>
      <c r="C10" s="33"/>
      <c r="D10" s="120" t="s">
        <v>129</v>
      </c>
      <c r="E10" s="33"/>
      <c r="F10" s="33"/>
      <c r="G10" s="33"/>
      <c r="H10" s="33"/>
      <c r="I10" s="121"/>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3" t="s">
        <v>718</v>
      </c>
      <c r="F11" s="312"/>
      <c r="G11" s="312"/>
      <c r="H11" s="312"/>
      <c r="I11" s="121"/>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21"/>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20" t="s">
        <v>18</v>
      </c>
      <c r="E13" s="33"/>
      <c r="F13" s="109" t="s">
        <v>1</v>
      </c>
      <c r="G13" s="33"/>
      <c r="H13" s="33"/>
      <c r="I13" s="122"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20</v>
      </c>
      <c r="E14" s="33"/>
      <c r="F14" s="109" t="s">
        <v>21</v>
      </c>
      <c r="G14" s="33"/>
      <c r="H14" s="33"/>
      <c r="I14" s="122" t="s">
        <v>22</v>
      </c>
      <c r="J14" s="123" t="str">
        <f>'Rekapitulace stavby'!AN8</f>
        <v>12. 6. 2020</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21"/>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20" t="s">
        <v>24</v>
      </c>
      <c r="E16" s="33"/>
      <c r="F16" s="33"/>
      <c r="G16" s="33"/>
      <c r="H16" s="33"/>
      <c r="I16" s="122"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22" t="s">
        <v>28</v>
      </c>
      <c r="J17" s="109" t="s">
        <v>29</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21"/>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20" t="s">
        <v>30</v>
      </c>
      <c r="E19" s="33"/>
      <c r="F19" s="33"/>
      <c r="G19" s="33"/>
      <c r="H19" s="33"/>
      <c r="I19" s="122"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4" t="str">
        <f>'Rekapitulace stavby'!E14</f>
        <v>Vyplň údaj</v>
      </c>
      <c r="F20" s="315"/>
      <c r="G20" s="315"/>
      <c r="H20" s="315"/>
      <c r="I20" s="122"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21"/>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20" t="s">
        <v>32</v>
      </c>
      <c r="E22" s="33"/>
      <c r="F22" s="33"/>
      <c r="G22" s="33"/>
      <c r="H22" s="33"/>
      <c r="I22" s="122" t="s">
        <v>25</v>
      </c>
      <c r="J22" s="109" t="s">
        <v>1</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
        <v>33</v>
      </c>
      <c r="F23" s="33"/>
      <c r="G23" s="33"/>
      <c r="H23" s="33"/>
      <c r="I23" s="122" t="s">
        <v>28</v>
      </c>
      <c r="J23" s="109" t="s">
        <v>1</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21"/>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20" t="s">
        <v>35</v>
      </c>
      <c r="E25" s="33"/>
      <c r="F25" s="33"/>
      <c r="G25" s="33"/>
      <c r="H25" s="33"/>
      <c r="I25" s="122" t="s">
        <v>25</v>
      </c>
      <c r="J25" s="109" t="s">
        <v>1</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
        <v>33</v>
      </c>
      <c r="F26" s="33"/>
      <c r="G26" s="33"/>
      <c r="H26" s="33"/>
      <c r="I26" s="122" t="s">
        <v>28</v>
      </c>
      <c r="J26" s="109" t="s">
        <v>1</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21"/>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20" t="s">
        <v>36</v>
      </c>
      <c r="E28" s="33"/>
      <c r="F28" s="33"/>
      <c r="G28" s="33"/>
      <c r="H28" s="33"/>
      <c r="I28" s="121"/>
      <c r="J28" s="33"/>
      <c r="K28" s="33"/>
      <c r="L28" s="50"/>
      <c r="S28" s="33"/>
      <c r="T28" s="33"/>
      <c r="U28" s="33"/>
      <c r="V28" s="33"/>
      <c r="W28" s="33"/>
      <c r="X28" s="33"/>
      <c r="Y28" s="33"/>
      <c r="Z28" s="33"/>
      <c r="AA28" s="33"/>
      <c r="AB28" s="33"/>
      <c r="AC28" s="33"/>
      <c r="AD28" s="33"/>
      <c r="AE28" s="33"/>
    </row>
    <row r="29" spans="1:31" s="8" customFormat="1" ht="16.5" customHeight="1">
      <c r="A29" s="124"/>
      <c r="B29" s="125"/>
      <c r="C29" s="124"/>
      <c r="D29" s="124"/>
      <c r="E29" s="316" t="s">
        <v>1</v>
      </c>
      <c r="F29" s="316"/>
      <c r="G29" s="316"/>
      <c r="H29" s="316"/>
      <c r="I29" s="126"/>
      <c r="J29" s="124"/>
      <c r="K29" s="124"/>
      <c r="L29" s="127"/>
      <c r="S29" s="124"/>
      <c r="T29" s="124"/>
      <c r="U29" s="124"/>
      <c r="V29" s="124"/>
      <c r="W29" s="124"/>
      <c r="X29" s="124"/>
      <c r="Y29" s="124"/>
      <c r="Z29" s="124"/>
      <c r="AA29" s="124"/>
      <c r="AB29" s="124"/>
      <c r="AC29" s="124"/>
      <c r="AD29" s="124"/>
      <c r="AE29" s="124"/>
    </row>
    <row r="30" spans="1:31" s="2" customFormat="1" ht="6.95" customHeight="1">
      <c r="A30" s="33"/>
      <c r="B30" s="38"/>
      <c r="C30" s="33"/>
      <c r="D30" s="33"/>
      <c r="E30" s="33"/>
      <c r="F30" s="33"/>
      <c r="G30" s="33"/>
      <c r="H30" s="33"/>
      <c r="I30" s="121"/>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25.35" customHeight="1">
      <c r="A32" s="33"/>
      <c r="B32" s="38"/>
      <c r="C32" s="33"/>
      <c r="D32" s="130" t="s">
        <v>37</v>
      </c>
      <c r="E32" s="33"/>
      <c r="F32" s="33"/>
      <c r="G32" s="33"/>
      <c r="H32" s="33"/>
      <c r="I32" s="121"/>
      <c r="J32" s="131">
        <f>ROUND(J123,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32" t="s">
        <v>39</v>
      </c>
      <c r="G34" s="33"/>
      <c r="H34" s="33"/>
      <c r="I34" s="133" t="s">
        <v>38</v>
      </c>
      <c r="J34" s="132" t="s">
        <v>40</v>
      </c>
      <c r="K34" s="33"/>
      <c r="L34" s="50"/>
      <c r="S34" s="33"/>
      <c r="T34" s="33"/>
      <c r="U34" s="33"/>
      <c r="V34" s="33"/>
      <c r="W34" s="33"/>
      <c r="X34" s="33"/>
      <c r="Y34" s="33"/>
      <c r="Z34" s="33"/>
      <c r="AA34" s="33"/>
      <c r="AB34" s="33"/>
      <c r="AC34" s="33"/>
      <c r="AD34" s="33"/>
      <c r="AE34" s="33"/>
    </row>
    <row r="35" spans="1:31" s="2" customFormat="1" ht="14.45" customHeight="1">
      <c r="A35" s="33"/>
      <c r="B35" s="38"/>
      <c r="C35" s="33"/>
      <c r="D35" s="134" t="s">
        <v>41</v>
      </c>
      <c r="E35" s="120" t="s">
        <v>42</v>
      </c>
      <c r="F35" s="135">
        <f>ROUND((SUM(BE123:BE285)),  2)</f>
        <v>0</v>
      </c>
      <c r="G35" s="33"/>
      <c r="H35" s="33"/>
      <c r="I35" s="136">
        <v>0.21</v>
      </c>
      <c r="J35" s="135">
        <f>ROUND(((SUM(BE123:BE285))*I35),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20" t="s">
        <v>43</v>
      </c>
      <c r="F36" s="135">
        <f>ROUND((SUM(BF123:BF285)),  2)</f>
        <v>0</v>
      </c>
      <c r="G36" s="33"/>
      <c r="H36" s="33"/>
      <c r="I36" s="136">
        <v>0.15</v>
      </c>
      <c r="J36" s="135">
        <f>ROUND(((SUM(BF123:BF285))*I36),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44</v>
      </c>
      <c r="F37" s="135">
        <f>ROUND((SUM(BG123:BG285)),  2)</f>
        <v>0</v>
      </c>
      <c r="G37" s="33"/>
      <c r="H37" s="33"/>
      <c r="I37" s="136">
        <v>0.21</v>
      </c>
      <c r="J37" s="135">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20" t="s">
        <v>45</v>
      </c>
      <c r="F38" s="135">
        <f>ROUND((SUM(BH123:BH285)),  2)</f>
        <v>0</v>
      </c>
      <c r="G38" s="33"/>
      <c r="H38" s="33"/>
      <c r="I38" s="136">
        <v>0.15</v>
      </c>
      <c r="J38" s="135">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46</v>
      </c>
      <c r="F39" s="135">
        <f>ROUND((SUM(BI123:BI285)),  2)</f>
        <v>0</v>
      </c>
      <c r="G39" s="33"/>
      <c r="H39" s="33"/>
      <c r="I39" s="136">
        <v>0</v>
      </c>
      <c r="J39" s="135">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2" customFormat="1" ht="25.35" customHeight="1">
      <c r="A41" s="33"/>
      <c r="B41" s="38"/>
      <c r="C41" s="137"/>
      <c r="D41" s="138" t="s">
        <v>47</v>
      </c>
      <c r="E41" s="139"/>
      <c r="F41" s="139"/>
      <c r="G41" s="140" t="s">
        <v>48</v>
      </c>
      <c r="H41" s="141" t="s">
        <v>49</v>
      </c>
      <c r="I41" s="142"/>
      <c r="J41" s="143">
        <f>SUM(J32:J39)</f>
        <v>0</v>
      </c>
      <c r="K41" s="144"/>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131</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7" t="str">
        <f>E7</f>
        <v>Oprava kolejí a výhybek v žst. Hradec nad Moravicí</v>
      </c>
      <c r="F85" s="318"/>
      <c r="G85" s="318"/>
      <c r="H85" s="318"/>
      <c r="I85" s="121"/>
      <c r="J85" s="35"/>
      <c r="K85" s="35"/>
      <c r="L85" s="50"/>
      <c r="S85" s="33"/>
      <c r="T85" s="33"/>
      <c r="U85" s="33"/>
      <c r="V85" s="33"/>
      <c r="W85" s="33"/>
      <c r="X85" s="33"/>
      <c r="Y85" s="33"/>
      <c r="Z85" s="33"/>
      <c r="AA85" s="33"/>
      <c r="AB85" s="33"/>
      <c r="AC85" s="33"/>
      <c r="AD85" s="33"/>
      <c r="AE85" s="33"/>
    </row>
    <row r="86" spans="1:31" s="1" customFormat="1" ht="12" customHeight="1">
      <c r="B86" s="20"/>
      <c r="C86" s="28" t="s">
        <v>127</v>
      </c>
      <c r="D86" s="21"/>
      <c r="E86" s="21"/>
      <c r="F86" s="21"/>
      <c r="G86" s="21"/>
      <c r="H86" s="21"/>
      <c r="I86" s="114"/>
      <c r="J86" s="21"/>
      <c r="K86" s="21"/>
      <c r="L86" s="19"/>
    </row>
    <row r="87" spans="1:31" s="2" customFormat="1" ht="16.5" customHeight="1">
      <c r="A87" s="33"/>
      <c r="B87" s="34"/>
      <c r="C87" s="35"/>
      <c r="D87" s="35"/>
      <c r="E87" s="317" t="s">
        <v>128</v>
      </c>
      <c r="F87" s="319"/>
      <c r="G87" s="319"/>
      <c r="H87" s="319"/>
      <c r="I87" s="121"/>
      <c r="J87" s="35"/>
      <c r="K87" s="35"/>
      <c r="L87" s="50"/>
      <c r="S87" s="33"/>
      <c r="T87" s="33"/>
      <c r="U87" s="33"/>
      <c r="V87" s="33"/>
      <c r="W87" s="33"/>
      <c r="X87" s="33"/>
      <c r="Y87" s="33"/>
      <c r="Z87" s="33"/>
      <c r="AA87" s="33"/>
      <c r="AB87" s="33"/>
      <c r="AC87" s="33"/>
      <c r="AD87" s="33"/>
      <c r="AE87" s="33"/>
    </row>
    <row r="88" spans="1:31" s="2" customFormat="1" ht="12" customHeight="1">
      <c r="A88" s="33"/>
      <c r="B88" s="34"/>
      <c r="C88" s="28" t="s">
        <v>129</v>
      </c>
      <c r="D88" s="35"/>
      <c r="E88" s="35"/>
      <c r="F88" s="35"/>
      <c r="G88" s="35"/>
      <c r="H88" s="35"/>
      <c r="I88" s="121"/>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70" t="str">
        <f>E11</f>
        <v>SO 01-02 - Oprava nástupiště</v>
      </c>
      <c r="F89" s="319"/>
      <c r="G89" s="319"/>
      <c r="H89" s="319"/>
      <c r="I89" s="121"/>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Opava</v>
      </c>
      <c r="G91" s="35"/>
      <c r="H91" s="35"/>
      <c r="I91" s="122" t="s">
        <v>22</v>
      </c>
      <c r="J91" s="65" t="str">
        <f>IF(J14="","",J14)</f>
        <v>12. 6. 2020</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5.2" customHeight="1">
      <c r="A93" s="33"/>
      <c r="B93" s="34"/>
      <c r="C93" s="28" t="s">
        <v>24</v>
      </c>
      <c r="D93" s="35"/>
      <c r="E93" s="35"/>
      <c r="F93" s="26" t="str">
        <f>E17</f>
        <v>Správa železnic, státní organizace, OŘ Ostrava</v>
      </c>
      <c r="G93" s="35"/>
      <c r="H93" s="35"/>
      <c r="I93" s="122" t="s">
        <v>32</v>
      </c>
      <c r="J93" s="31" t="str">
        <f>E23</f>
        <v xml:space="preserve"> </v>
      </c>
      <c r="K93" s="35"/>
      <c r="L93" s="50"/>
      <c r="S93" s="33"/>
      <c r="T93" s="33"/>
      <c r="U93" s="33"/>
      <c r="V93" s="33"/>
      <c r="W93" s="33"/>
      <c r="X93" s="33"/>
      <c r="Y93" s="33"/>
      <c r="Z93" s="33"/>
      <c r="AA93" s="33"/>
      <c r="AB93" s="33"/>
      <c r="AC93" s="33"/>
      <c r="AD93" s="33"/>
      <c r="AE93" s="33"/>
    </row>
    <row r="94" spans="1:31" s="2" customFormat="1" ht="15.2" customHeight="1">
      <c r="A94" s="33"/>
      <c r="B94" s="34"/>
      <c r="C94" s="28" t="s">
        <v>30</v>
      </c>
      <c r="D94" s="35"/>
      <c r="E94" s="35"/>
      <c r="F94" s="26" t="str">
        <f>IF(E20="","",E20)</f>
        <v>Vyplň údaj</v>
      </c>
      <c r="G94" s="35"/>
      <c r="H94" s="35"/>
      <c r="I94" s="122" t="s">
        <v>35</v>
      </c>
      <c r="J94" s="31" t="str">
        <f>E26</f>
        <v xml:space="preserve"> </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31" s="2" customFormat="1" ht="29.25" customHeight="1">
      <c r="A96" s="33"/>
      <c r="B96" s="34"/>
      <c r="C96" s="161" t="s">
        <v>132</v>
      </c>
      <c r="D96" s="162"/>
      <c r="E96" s="162"/>
      <c r="F96" s="162"/>
      <c r="G96" s="162"/>
      <c r="H96" s="162"/>
      <c r="I96" s="163"/>
      <c r="J96" s="164" t="s">
        <v>133</v>
      </c>
      <c r="K96" s="162"/>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2.9" customHeight="1">
      <c r="A98" s="33"/>
      <c r="B98" s="34"/>
      <c r="C98" s="165" t="s">
        <v>134</v>
      </c>
      <c r="D98" s="35"/>
      <c r="E98" s="35"/>
      <c r="F98" s="35"/>
      <c r="G98" s="35"/>
      <c r="H98" s="35"/>
      <c r="I98" s="121"/>
      <c r="J98" s="83">
        <f>J123</f>
        <v>0</v>
      </c>
      <c r="K98" s="35"/>
      <c r="L98" s="50"/>
      <c r="S98" s="33"/>
      <c r="T98" s="33"/>
      <c r="U98" s="33"/>
      <c r="V98" s="33"/>
      <c r="W98" s="33"/>
      <c r="X98" s="33"/>
      <c r="Y98" s="33"/>
      <c r="Z98" s="33"/>
      <c r="AA98" s="33"/>
      <c r="AB98" s="33"/>
      <c r="AC98" s="33"/>
      <c r="AD98" s="33"/>
      <c r="AE98" s="33"/>
      <c r="AU98" s="16" t="s">
        <v>135</v>
      </c>
    </row>
    <row r="99" spans="1:47" s="9" customFormat="1" ht="24.95" customHeight="1">
      <c r="B99" s="166"/>
      <c r="C99" s="167"/>
      <c r="D99" s="168" t="s">
        <v>136</v>
      </c>
      <c r="E99" s="169"/>
      <c r="F99" s="169"/>
      <c r="G99" s="169"/>
      <c r="H99" s="169"/>
      <c r="I99" s="170"/>
      <c r="J99" s="171">
        <f>J124</f>
        <v>0</v>
      </c>
      <c r="K99" s="167"/>
      <c r="L99" s="172"/>
    </row>
    <row r="100" spans="1:47" s="10" customFormat="1" ht="19.899999999999999" customHeight="1">
      <c r="B100" s="173"/>
      <c r="C100" s="103"/>
      <c r="D100" s="174" t="s">
        <v>137</v>
      </c>
      <c r="E100" s="175"/>
      <c r="F100" s="175"/>
      <c r="G100" s="175"/>
      <c r="H100" s="175"/>
      <c r="I100" s="176"/>
      <c r="J100" s="177">
        <f>J125</f>
        <v>0</v>
      </c>
      <c r="K100" s="103"/>
      <c r="L100" s="178"/>
    </row>
    <row r="101" spans="1:47" s="9" customFormat="1" ht="24.95" customHeight="1">
      <c r="B101" s="166"/>
      <c r="C101" s="167"/>
      <c r="D101" s="168" t="s">
        <v>138</v>
      </c>
      <c r="E101" s="169"/>
      <c r="F101" s="169"/>
      <c r="G101" s="169"/>
      <c r="H101" s="169"/>
      <c r="I101" s="170"/>
      <c r="J101" s="171">
        <f>J263</f>
        <v>0</v>
      </c>
      <c r="K101" s="167"/>
      <c r="L101" s="172"/>
    </row>
    <row r="102" spans="1:47" s="2" customFormat="1" ht="21.75" customHeight="1">
      <c r="A102" s="33"/>
      <c r="B102" s="34"/>
      <c r="C102" s="35"/>
      <c r="D102" s="35"/>
      <c r="E102" s="35"/>
      <c r="F102" s="35"/>
      <c r="G102" s="35"/>
      <c r="H102" s="35"/>
      <c r="I102" s="121"/>
      <c r="J102" s="35"/>
      <c r="K102" s="35"/>
      <c r="L102" s="50"/>
      <c r="S102" s="33"/>
      <c r="T102" s="33"/>
      <c r="U102" s="33"/>
      <c r="V102" s="33"/>
      <c r="W102" s="33"/>
      <c r="X102" s="33"/>
      <c r="Y102" s="33"/>
      <c r="Z102" s="33"/>
      <c r="AA102" s="33"/>
      <c r="AB102" s="33"/>
      <c r="AC102" s="33"/>
      <c r="AD102" s="33"/>
      <c r="AE102" s="33"/>
    </row>
    <row r="103" spans="1:47" s="2" customFormat="1" ht="6.95" customHeight="1">
      <c r="A103" s="33"/>
      <c r="B103" s="53"/>
      <c r="C103" s="54"/>
      <c r="D103" s="54"/>
      <c r="E103" s="54"/>
      <c r="F103" s="54"/>
      <c r="G103" s="54"/>
      <c r="H103" s="54"/>
      <c r="I103" s="157"/>
      <c r="J103" s="54"/>
      <c r="K103" s="54"/>
      <c r="L103" s="50"/>
      <c r="S103" s="33"/>
      <c r="T103" s="33"/>
      <c r="U103" s="33"/>
      <c r="V103" s="33"/>
      <c r="W103" s="33"/>
      <c r="X103" s="33"/>
      <c r="Y103" s="33"/>
      <c r="Z103" s="33"/>
      <c r="AA103" s="33"/>
      <c r="AB103" s="33"/>
      <c r="AC103" s="33"/>
      <c r="AD103" s="33"/>
      <c r="AE103" s="33"/>
    </row>
    <row r="107" spans="1:47" s="2" customFormat="1" ht="6.95" customHeight="1">
      <c r="A107" s="33"/>
      <c r="B107" s="55"/>
      <c r="C107" s="56"/>
      <c r="D107" s="56"/>
      <c r="E107" s="56"/>
      <c r="F107" s="56"/>
      <c r="G107" s="56"/>
      <c r="H107" s="56"/>
      <c r="I107" s="160"/>
      <c r="J107" s="56"/>
      <c r="K107" s="56"/>
      <c r="L107" s="50"/>
      <c r="S107" s="33"/>
      <c r="T107" s="33"/>
      <c r="U107" s="33"/>
      <c r="V107" s="33"/>
      <c r="W107" s="33"/>
      <c r="X107" s="33"/>
      <c r="Y107" s="33"/>
      <c r="Z107" s="33"/>
      <c r="AA107" s="33"/>
      <c r="AB107" s="33"/>
      <c r="AC107" s="33"/>
      <c r="AD107" s="33"/>
      <c r="AE107" s="33"/>
    </row>
    <row r="108" spans="1:47" s="2" customFormat="1" ht="24.95" customHeight="1">
      <c r="A108" s="33"/>
      <c r="B108" s="34"/>
      <c r="C108" s="22" t="s">
        <v>139</v>
      </c>
      <c r="D108" s="35"/>
      <c r="E108" s="35"/>
      <c r="F108" s="35"/>
      <c r="G108" s="35"/>
      <c r="H108" s="35"/>
      <c r="I108" s="121"/>
      <c r="J108" s="35"/>
      <c r="K108" s="35"/>
      <c r="L108" s="50"/>
      <c r="S108" s="33"/>
      <c r="T108" s="33"/>
      <c r="U108" s="33"/>
      <c r="V108" s="33"/>
      <c r="W108" s="33"/>
      <c r="X108" s="33"/>
      <c r="Y108" s="33"/>
      <c r="Z108" s="33"/>
      <c r="AA108" s="33"/>
      <c r="AB108" s="33"/>
      <c r="AC108" s="33"/>
      <c r="AD108" s="33"/>
      <c r="AE108" s="33"/>
    </row>
    <row r="109" spans="1:47" s="2" customFormat="1" ht="6.95" customHeight="1">
      <c r="A109" s="33"/>
      <c r="B109" s="34"/>
      <c r="C109" s="35"/>
      <c r="D109" s="35"/>
      <c r="E109" s="35"/>
      <c r="F109" s="35"/>
      <c r="G109" s="35"/>
      <c r="H109" s="35"/>
      <c r="I109" s="121"/>
      <c r="J109" s="35"/>
      <c r="K109" s="35"/>
      <c r="L109" s="50"/>
      <c r="S109" s="33"/>
      <c r="T109" s="33"/>
      <c r="U109" s="33"/>
      <c r="V109" s="33"/>
      <c r="W109" s="33"/>
      <c r="X109" s="33"/>
      <c r="Y109" s="33"/>
      <c r="Z109" s="33"/>
      <c r="AA109" s="33"/>
      <c r="AB109" s="33"/>
      <c r="AC109" s="33"/>
      <c r="AD109" s="33"/>
      <c r="AE109" s="33"/>
    </row>
    <row r="110" spans="1:47" s="2" customFormat="1" ht="12" customHeight="1">
      <c r="A110" s="33"/>
      <c r="B110" s="34"/>
      <c r="C110" s="28" t="s">
        <v>16</v>
      </c>
      <c r="D110" s="35"/>
      <c r="E110" s="35"/>
      <c r="F110" s="35"/>
      <c r="G110" s="35"/>
      <c r="H110" s="35"/>
      <c r="I110" s="121"/>
      <c r="J110" s="35"/>
      <c r="K110" s="35"/>
      <c r="L110" s="50"/>
      <c r="S110" s="33"/>
      <c r="T110" s="33"/>
      <c r="U110" s="33"/>
      <c r="V110" s="33"/>
      <c r="W110" s="33"/>
      <c r="X110" s="33"/>
      <c r="Y110" s="33"/>
      <c r="Z110" s="33"/>
      <c r="AA110" s="33"/>
      <c r="AB110" s="33"/>
      <c r="AC110" s="33"/>
      <c r="AD110" s="33"/>
      <c r="AE110" s="33"/>
    </row>
    <row r="111" spans="1:47" s="2" customFormat="1" ht="16.5" customHeight="1">
      <c r="A111" s="33"/>
      <c r="B111" s="34"/>
      <c r="C111" s="35"/>
      <c r="D111" s="35"/>
      <c r="E111" s="317" t="str">
        <f>E7</f>
        <v>Oprava kolejí a výhybek v žst. Hradec nad Moravicí</v>
      </c>
      <c r="F111" s="318"/>
      <c r="G111" s="318"/>
      <c r="H111" s="318"/>
      <c r="I111" s="121"/>
      <c r="J111" s="35"/>
      <c r="K111" s="35"/>
      <c r="L111" s="50"/>
      <c r="S111" s="33"/>
      <c r="T111" s="33"/>
      <c r="U111" s="33"/>
      <c r="V111" s="33"/>
      <c r="W111" s="33"/>
      <c r="X111" s="33"/>
      <c r="Y111" s="33"/>
      <c r="Z111" s="33"/>
      <c r="AA111" s="33"/>
      <c r="AB111" s="33"/>
      <c r="AC111" s="33"/>
      <c r="AD111" s="33"/>
      <c r="AE111" s="33"/>
    </row>
    <row r="112" spans="1:47" s="1" customFormat="1" ht="12" customHeight="1">
      <c r="B112" s="20"/>
      <c r="C112" s="28" t="s">
        <v>127</v>
      </c>
      <c r="D112" s="21"/>
      <c r="E112" s="21"/>
      <c r="F112" s="21"/>
      <c r="G112" s="21"/>
      <c r="H112" s="21"/>
      <c r="I112" s="114"/>
      <c r="J112" s="21"/>
      <c r="K112" s="21"/>
      <c r="L112" s="19"/>
    </row>
    <row r="113" spans="1:65" s="2" customFormat="1" ht="16.5" customHeight="1">
      <c r="A113" s="33"/>
      <c r="B113" s="34"/>
      <c r="C113" s="35"/>
      <c r="D113" s="35"/>
      <c r="E113" s="317" t="s">
        <v>128</v>
      </c>
      <c r="F113" s="319"/>
      <c r="G113" s="319"/>
      <c r="H113" s="319"/>
      <c r="I113" s="121"/>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129</v>
      </c>
      <c r="D114" s="35"/>
      <c r="E114" s="35"/>
      <c r="F114" s="35"/>
      <c r="G114" s="35"/>
      <c r="H114" s="35"/>
      <c r="I114" s="121"/>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70" t="str">
        <f>E11</f>
        <v>SO 01-02 - Oprava nástupiště</v>
      </c>
      <c r="F115" s="319"/>
      <c r="G115" s="319"/>
      <c r="H115" s="319"/>
      <c r="I115" s="121"/>
      <c r="J115" s="35"/>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121"/>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20</v>
      </c>
      <c r="D117" s="35"/>
      <c r="E117" s="35"/>
      <c r="F117" s="26" t="str">
        <f>F14</f>
        <v>PS Opava</v>
      </c>
      <c r="G117" s="35"/>
      <c r="H117" s="35"/>
      <c r="I117" s="122" t="s">
        <v>22</v>
      </c>
      <c r="J117" s="65" t="str">
        <f>IF(J14="","",J14)</f>
        <v>12. 6. 2020</v>
      </c>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121"/>
      <c r="J118" s="35"/>
      <c r="K118" s="35"/>
      <c r="L118" s="50"/>
      <c r="S118" s="33"/>
      <c r="T118" s="33"/>
      <c r="U118" s="33"/>
      <c r="V118" s="33"/>
      <c r="W118" s="33"/>
      <c r="X118" s="33"/>
      <c r="Y118" s="33"/>
      <c r="Z118" s="33"/>
      <c r="AA118" s="33"/>
      <c r="AB118" s="33"/>
      <c r="AC118" s="33"/>
      <c r="AD118" s="33"/>
      <c r="AE118" s="33"/>
    </row>
    <row r="119" spans="1:65" s="2" customFormat="1" ht="15.2" customHeight="1">
      <c r="A119" s="33"/>
      <c r="B119" s="34"/>
      <c r="C119" s="28" t="s">
        <v>24</v>
      </c>
      <c r="D119" s="35"/>
      <c r="E119" s="35"/>
      <c r="F119" s="26" t="str">
        <f>E17</f>
        <v>Správa železnic, státní organizace, OŘ Ostrava</v>
      </c>
      <c r="G119" s="35"/>
      <c r="H119" s="35"/>
      <c r="I119" s="122" t="s">
        <v>32</v>
      </c>
      <c r="J119" s="31" t="str">
        <f>E23</f>
        <v xml:space="preserve"> </v>
      </c>
      <c r="K119" s="35"/>
      <c r="L119" s="50"/>
      <c r="S119" s="33"/>
      <c r="T119" s="33"/>
      <c r="U119" s="33"/>
      <c r="V119" s="33"/>
      <c r="W119" s="33"/>
      <c r="X119" s="33"/>
      <c r="Y119" s="33"/>
      <c r="Z119" s="33"/>
      <c r="AA119" s="33"/>
      <c r="AB119" s="33"/>
      <c r="AC119" s="33"/>
      <c r="AD119" s="33"/>
      <c r="AE119" s="33"/>
    </row>
    <row r="120" spans="1:65" s="2" customFormat="1" ht="15.2" customHeight="1">
      <c r="A120" s="33"/>
      <c r="B120" s="34"/>
      <c r="C120" s="28" t="s">
        <v>30</v>
      </c>
      <c r="D120" s="35"/>
      <c r="E120" s="35"/>
      <c r="F120" s="26" t="str">
        <f>IF(E20="","",E20)</f>
        <v>Vyplň údaj</v>
      </c>
      <c r="G120" s="35"/>
      <c r="H120" s="35"/>
      <c r="I120" s="122" t="s">
        <v>35</v>
      </c>
      <c r="J120" s="31" t="str">
        <f>E26</f>
        <v xml:space="preserve"> </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121"/>
      <c r="J121" s="35"/>
      <c r="K121" s="35"/>
      <c r="L121" s="50"/>
      <c r="S121" s="33"/>
      <c r="T121" s="33"/>
      <c r="U121" s="33"/>
      <c r="V121" s="33"/>
      <c r="W121" s="33"/>
      <c r="X121" s="33"/>
      <c r="Y121" s="33"/>
      <c r="Z121" s="33"/>
      <c r="AA121" s="33"/>
      <c r="AB121" s="33"/>
      <c r="AC121" s="33"/>
      <c r="AD121" s="33"/>
      <c r="AE121" s="33"/>
    </row>
    <row r="122" spans="1:65" s="11" customFormat="1" ht="29.25" customHeight="1">
      <c r="A122" s="179"/>
      <c r="B122" s="180"/>
      <c r="C122" s="181" t="s">
        <v>140</v>
      </c>
      <c r="D122" s="182" t="s">
        <v>62</v>
      </c>
      <c r="E122" s="182" t="s">
        <v>58</v>
      </c>
      <c r="F122" s="182" t="s">
        <v>59</v>
      </c>
      <c r="G122" s="182" t="s">
        <v>141</v>
      </c>
      <c r="H122" s="182" t="s">
        <v>142</v>
      </c>
      <c r="I122" s="183" t="s">
        <v>143</v>
      </c>
      <c r="J122" s="182" t="s">
        <v>133</v>
      </c>
      <c r="K122" s="184" t="s">
        <v>144</v>
      </c>
      <c r="L122" s="185"/>
      <c r="M122" s="74" t="s">
        <v>1</v>
      </c>
      <c r="N122" s="75" t="s">
        <v>41</v>
      </c>
      <c r="O122" s="75" t="s">
        <v>145</v>
      </c>
      <c r="P122" s="75" t="s">
        <v>146</v>
      </c>
      <c r="Q122" s="75" t="s">
        <v>147</v>
      </c>
      <c r="R122" s="75" t="s">
        <v>148</v>
      </c>
      <c r="S122" s="75" t="s">
        <v>149</v>
      </c>
      <c r="T122" s="76" t="s">
        <v>150</v>
      </c>
      <c r="U122" s="179"/>
      <c r="V122" s="179"/>
      <c r="W122" s="179"/>
      <c r="X122" s="179"/>
      <c r="Y122" s="179"/>
      <c r="Z122" s="179"/>
      <c r="AA122" s="179"/>
      <c r="AB122" s="179"/>
      <c r="AC122" s="179"/>
      <c r="AD122" s="179"/>
      <c r="AE122" s="179"/>
    </row>
    <row r="123" spans="1:65" s="2" customFormat="1" ht="22.9" customHeight="1">
      <c r="A123" s="33"/>
      <c r="B123" s="34"/>
      <c r="C123" s="81" t="s">
        <v>151</v>
      </c>
      <c r="D123" s="35"/>
      <c r="E123" s="35"/>
      <c r="F123" s="35"/>
      <c r="G123" s="35"/>
      <c r="H123" s="35"/>
      <c r="I123" s="121"/>
      <c r="J123" s="186">
        <f>BK123</f>
        <v>0</v>
      </c>
      <c r="K123" s="35"/>
      <c r="L123" s="38"/>
      <c r="M123" s="77"/>
      <c r="N123" s="187"/>
      <c r="O123" s="78"/>
      <c r="P123" s="188">
        <f>P124+P263</f>
        <v>0</v>
      </c>
      <c r="Q123" s="78"/>
      <c r="R123" s="188">
        <f>R124+R263</f>
        <v>297.97805600000004</v>
      </c>
      <c r="S123" s="78"/>
      <c r="T123" s="189">
        <f>T124+T263</f>
        <v>0</v>
      </c>
      <c r="U123" s="33"/>
      <c r="V123" s="33"/>
      <c r="W123" s="33"/>
      <c r="X123" s="33"/>
      <c r="Y123" s="33"/>
      <c r="Z123" s="33"/>
      <c r="AA123" s="33"/>
      <c r="AB123" s="33"/>
      <c r="AC123" s="33"/>
      <c r="AD123" s="33"/>
      <c r="AE123" s="33"/>
      <c r="AT123" s="16" t="s">
        <v>76</v>
      </c>
      <c r="AU123" s="16" t="s">
        <v>135</v>
      </c>
      <c r="BK123" s="190">
        <f>BK124+BK263</f>
        <v>0</v>
      </c>
    </row>
    <row r="124" spans="1:65" s="12" customFormat="1" ht="25.9" customHeight="1">
      <c r="B124" s="191"/>
      <c r="C124" s="192"/>
      <c r="D124" s="193" t="s">
        <v>76</v>
      </c>
      <c r="E124" s="194" t="s">
        <v>152</v>
      </c>
      <c r="F124" s="194" t="s">
        <v>153</v>
      </c>
      <c r="G124" s="192"/>
      <c r="H124" s="192"/>
      <c r="I124" s="195"/>
      <c r="J124" s="196">
        <f>BK124</f>
        <v>0</v>
      </c>
      <c r="K124" s="192"/>
      <c r="L124" s="197"/>
      <c r="M124" s="198"/>
      <c r="N124" s="199"/>
      <c r="O124" s="199"/>
      <c r="P124" s="200">
        <f>P125</f>
        <v>0</v>
      </c>
      <c r="Q124" s="199"/>
      <c r="R124" s="200">
        <f>R125</f>
        <v>297.97805600000004</v>
      </c>
      <c r="S124" s="199"/>
      <c r="T124" s="201">
        <f>T125</f>
        <v>0</v>
      </c>
      <c r="AR124" s="202" t="s">
        <v>84</v>
      </c>
      <c r="AT124" s="203" t="s">
        <v>76</v>
      </c>
      <c r="AU124" s="203" t="s">
        <v>77</v>
      </c>
      <c r="AY124" s="202" t="s">
        <v>154</v>
      </c>
      <c r="BK124" s="204">
        <f>BK125</f>
        <v>0</v>
      </c>
    </row>
    <row r="125" spans="1:65" s="12" customFormat="1" ht="22.9" customHeight="1">
      <c r="B125" s="191"/>
      <c r="C125" s="192"/>
      <c r="D125" s="193" t="s">
        <v>76</v>
      </c>
      <c r="E125" s="205" t="s">
        <v>155</v>
      </c>
      <c r="F125" s="205" t="s">
        <v>156</v>
      </c>
      <c r="G125" s="192"/>
      <c r="H125" s="192"/>
      <c r="I125" s="195"/>
      <c r="J125" s="206">
        <f>BK125</f>
        <v>0</v>
      </c>
      <c r="K125" s="192"/>
      <c r="L125" s="197"/>
      <c r="M125" s="198"/>
      <c r="N125" s="199"/>
      <c r="O125" s="199"/>
      <c r="P125" s="200">
        <f>SUM(P126:P262)</f>
        <v>0</v>
      </c>
      <c r="Q125" s="199"/>
      <c r="R125" s="200">
        <f>SUM(R126:R262)</f>
        <v>297.97805600000004</v>
      </c>
      <c r="S125" s="199"/>
      <c r="T125" s="201">
        <f>SUM(T126:T262)</f>
        <v>0</v>
      </c>
      <c r="AR125" s="202" t="s">
        <v>84</v>
      </c>
      <c r="AT125" s="203" t="s">
        <v>76</v>
      </c>
      <c r="AU125" s="203" t="s">
        <v>84</v>
      </c>
      <c r="AY125" s="202" t="s">
        <v>154</v>
      </c>
      <c r="BK125" s="204">
        <f>SUM(BK126:BK262)</f>
        <v>0</v>
      </c>
    </row>
    <row r="126" spans="1:65" s="2" customFormat="1" ht="21.75" customHeight="1">
      <c r="A126" s="33"/>
      <c r="B126" s="34"/>
      <c r="C126" s="207" t="s">
        <v>84</v>
      </c>
      <c r="D126" s="207" t="s">
        <v>157</v>
      </c>
      <c r="E126" s="208" t="s">
        <v>719</v>
      </c>
      <c r="F126" s="209" t="s">
        <v>720</v>
      </c>
      <c r="G126" s="210" t="s">
        <v>160</v>
      </c>
      <c r="H126" s="211">
        <v>99</v>
      </c>
      <c r="I126" s="212"/>
      <c r="J126" s="213">
        <f>ROUND(I126*H126,2)</f>
        <v>0</v>
      </c>
      <c r="K126" s="209" t="s">
        <v>161</v>
      </c>
      <c r="L126" s="38"/>
      <c r="M126" s="214" t="s">
        <v>1</v>
      </c>
      <c r="N126" s="215" t="s">
        <v>42</v>
      </c>
      <c r="O126" s="70"/>
      <c r="P126" s="216">
        <f>O126*H126</f>
        <v>0</v>
      </c>
      <c r="Q126" s="216">
        <v>0</v>
      </c>
      <c r="R126" s="216">
        <f>Q126*H126</f>
        <v>0</v>
      </c>
      <c r="S126" s="216">
        <v>0</v>
      </c>
      <c r="T126" s="217">
        <f>S126*H126</f>
        <v>0</v>
      </c>
      <c r="U126" s="33"/>
      <c r="V126" s="33"/>
      <c r="W126" s="33"/>
      <c r="X126" s="33"/>
      <c r="Y126" s="33"/>
      <c r="Z126" s="33"/>
      <c r="AA126" s="33"/>
      <c r="AB126" s="33"/>
      <c r="AC126" s="33"/>
      <c r="AD126" s="33"/>
      <c r="AE126" s="33"/>
      <c r="AR126" s="218" t="s">
        <v>162</v>
      </c>
      <c r="AT126" s="218" t="s">
        <v>157</v>
      </c>
      <c r="AU126" s="218" t="s">
        <v>86</v>
      </c>
      <c r="AY126" s="16" t="s">
        <v>154</v>
      </c>
      <c r="BE126" s="219">
        <f>IF(N126="základní",J126,0)</f>
        <v>0</v>
      </c>
      <c r="BF126" s="219">
        <f>IF(N126="snížená",J126,0)</f>
        <v>0</v>
      </c>
      <c r="BG126" s="219">
        <f>IF(N126="zákl. přenesená",J126,0)</f>
        <v>0</v>
      </c>
      <c r="BH126" s="219">
        <f>IF(N126="sníž. přenesená",J126,0)</f>
        <v>0</v>
      </c>
      <c r="BI126" s="219">
        <f>IF(N126="nulová",J126,0)</f>
        <v>0</v>
      </c>
      <c r="BJ126" s="16" t="s">
        <v>84</v>
      </c>
      <c r="BK126" s="219">
        <f>ROUND(I126*H126,2)</f>
        <v>0</v>
      </c>
      <c r="BL126" s="16" t="s">
        <v>162</v>
      </c>
      <c r="BM126" s="218" t="s">
        <v>721</v>
      </c>
    </row>
    <row r="127" spans="1:65" s="2" customFormat="1" ht="19.5">
      <c r="A127" s="33"/>
      <c r="B127" s="34"/>
      <c r="C127" s="35"/>
      <c r="D127" s="220" t="s">
        <v>164</v>
      </c>
      <c r="E127" s="35"/>
      <c r="F127" s="221" t="s">
        <v>722</v>
      </c>
      <c r="G127" s="35"/>
      <c r="H127" s="35"/>
      <c r="I127" s="121"/>
      <c r="J127" s="35"/>
      <c r="K127" s="35"/>
      <c r="L127" s="38"/>
      <c r="M127" s="222"/>
      <c r="N127" s="223"/>
      <c r="O127" s="70"/>
      <c r="P127" s="70"/>
      <c r="Q127" s="70"/>
      <c r="R127" s="70"/>
      <c r="S127" s="70"/>
      <c r="T127" s="71"/>
      <c r="U127" s="33"/>
      <c r="V127" s="33"/>
      <c r="W127" s="33"/>
      <c r="X127" s="33"/>
      <c r="Y127" s="33"/>
      <c r="Z127" s="33"/>
      <c r="AA127" s="33"/>
      <c r="AB127" s="33"/>
      <c r="AC127" s="33"/>
      <c r="AD127" s="33"/>
      <c r="AE127" s="33"/>
      <c r="AT127" s="16" t="s">
        <v>164</v>
      </c>
      <c r="AU127" s="16" t="s">
        <v>86</v>
      </c>
    </row>
    <row r="128" spans="1:65" s="2" customFormat="1" ht="21.75" customHeight="1">
      <c r="A128" s="33"/>
      <c r="B128" s="34"/>
      <c r="C128" s="207" t="s">
        <v>86</v>
      </c>
      <c r="D128" s="207" t="s">
        <v>157</v>
      </c>
      <c r="E128" s="208" t="s">
        <v>723</v>
      </c>
      <c r="F128" s="209" t="s">
        <v>724</v>
      </c>
      <c r="G128" s="210" t="s">
        <v>198</v>
      </c>
      <c r="H128" s="211">
        <v>44.325000000000003</v>
      </c>
      <c r="I128" s="212"/>
      <c r="J128" s="213">
        <f>ROUND(I128*H128,2)</f>
        <v>0</v>
      </c>
      <c r="K128" s="209" t="s">
        <v>161</v>
      </c>
      <c r="L128" s="38"/>
      <c r="M128" s="214" t="s">
        <v>1</v>
      </c>
      <c r="N128" s="215" t="s">
        <v>42</v>
      </c>
      <c r="O128" s="70"/>
      <c r="P128" s="216">
        <f>O128*H128</f>
        <v>0</v>
      </c>
      <c r="Q128" s="216">
        <v>0</v>
      </c>
      <c r="R128" s="216">
        <f>Q128*H128</f>
        <v>0</v>
      </c>
      <c r="S128" s="216">
        <v>0</v>
      </c>
      <c r="T128" s="217">
        <f>S128*H128</f>
        <v>0</v>
      </c>
      <c r="U128" s="33"/>
      <c r="V128" s="33"/>
      <c r="W128" s="33"/>
      <c r="X128" s="33"/>
      <c r="Y128" s="33"/>
      <c r="Z128" s="33"/>
      <c r="AA128" s="33"/>
      <c r="AB128" s="33"/>
      <c r="AC128" s="33"/>
      <c r="AD128" s="33"/>
      <c r="AE128" s="33"/>
      <c r="AR128" s="218" t="s">
        <v>162</v>
      </c>
      <c r="AT128" s="218" t="s">
        <v>157</v>
      </c>
      <c r="AU128" s="218" t="s">
        <v>86</v>
      </c>
      <c r="AY128" s="16" t="s">
        <v>154</v>
      </c>
      <c r="BE128" s="219">
        <f>IF(N128="základní",J128,0)</f>
        <v>0</v>
      </c>
      <c r="BF128" s="219">
        <f>IF(N128="snížená",J128,0)</f>
        <v>0</v>
      </c>
      <c r="BG128" s="219">
        <f>IF(N128="zákl. přenesená",J128,0)</f>
        <v>0</v>
      </c>
      <c r="BH128" s="219">
        <f>IF(N128="sníž. přenesená",J128,0)</f>
        <v>0</v>
      </c>
      <c r="BI128" s="219">
        <f>IF(N128="nulová",J128,0)</f>
        <v>0</v>
      </c>
      <c r="BJ128" s="16" t="s">
        <v>84</v>
      </c>
      <c r="BK128" s="219">
        <f>ROUND(I128*H128,2)</f>
        <v>0</v>
      </c>
      <c r="BL128" s="16" t="s">
        <v>162</v>
      </c>
      <c r="BM128" s="218" t="s">
        <v>725</v>
      </c>
    </row>
    <row r="129" spans="1:65" s="2" customFormat="1" ht="19.5">
      <c r="A129" s="33"/>
      <c r="B129" s="34"/>
      <c r="C129" s="35"/>
      <c r="D129" s="220" t="s">
        <v>164</v>
      </c>
      <c r="E129" s="35"/>
      <c r="F129" s="221" t="s">
        <v>726</v>
      </c>
      <c r="G129" s="35"/>
      <c r="H129" s="35"/>
      <c r="I129" s="121"/>
      <c r="J129" s="35"/>
      <c r="K129" s="35"/>
      <c r="L129" s="38"/>
      <c r="M129" s="222"/>
      <c r="N129" s="223"/>
      <c r="O129" s="70"/>
      <c r="P129" s="70"/>
      <c r="Q129" s="70"/>
      <c r="R129" s="70"/>
      <c r="S129" s="70"/>
      <c r="T129" s="71"/>
      <c r="U129" s="33"/>
      <c r="V129" s="33"/>
      <c r="W129" s="33"/>
      <c r="X129" s="33"/>
      <c r="Y129" s="33"/>
      <c r="Z129" s="33"/>
      <c r="AA129" s="33"/>
      <c r="AB129" s="33"/>
      <c r="AC129" s="33"/>
      <c r="AD129" s="33"/>
      <c r="AE129" s="33"/>
      <c r="AT129" s="16" t="s">
        <v>164</v>
      </c>
      <c r="AU129" s="16" t="s">
        <v>86</v>
      </c>
    </row>
    <row r="130" spans="1:65" s="13" customFormat="1" ht="11.25">
      <c r="B130" s="225"/>
      <c r="C130" s="226"/>
      <c r="D130" s="220" t="s">
        <v>168</v>
      </c>
      <c r="E130" s="227" t="s">
        <v>1</v>
      </c>
      <c r="F130" s="228" t="s">
        <v>727</v>
      </c>
      <c r="G130" s="226"/>
      <c r="H130" s="229">
        <v>44.325000000000003</v>
      </c>
      <c r="I130" s="230"/>
      <c r="J130" s="226"/>
      <c r="K130" s="226"/>
      <c r="L130" s="231"/>
      <c r="M130" s="232"/>
      <c r="N130" s="233"/>
      <c r="O130" s="233"/>
      <c r="P130" s="233"/>
      <c r="Q130" s="233"/>
      <c r="R130" s="233"/>
      <c r="S130" s="233"/>
      <c r="T130" s="234"/>
      <c r="AT130" s="235" t="s">
        <v>168</v>
      </c>
      <c r="AU130" s="235" t="s">
        <v>86</v>
      </c>
      <c r="AV130" s="13" t="s">
        <v>86</v>
      </c>
      <c r="AW130" s="13" t="s">
        <v>34</v>
      </c>
      <c r="AX130" s="13" t="s">
        <v>84</v>
      </c>
      <c r="AY130" s="235" t="s">
        <v>154</v>
      </c>
    </row>
    <row r="131" spans="1:65" s="2" customFormat="1" ht="21.75" customHeight="1">
      <c r="A131" s="33"/>
      <c r="B131" s="34"/>
      <c r="C131" s="207" t="s">
        <v>176</v>
      </c>
      <c r="D131" s="207" t="s">
        <v>157</v>
      </c>
      <c r="E131" s="208" t="s">
        <v>728</v>
      </c>
      <c r="F131" s="209" t="s">
        <v>729</v>
      </c>
      <c r="G131" s="210" t="s">
        <v>172</v>
      </c>
      <c r="H131" s="211">
        <v>9.1</v>
      </c>
      <c r="I131" s="212"/>
      <c r="J131" s="213">
        <f>ROUND(I131*H131,2)</f>
        <v>0</v>
      </c>
      <c r="K131" s="209" t="s">
        <v>161</v>
      </c>
      <c r="L131" s="38"/>
      <c r="M131" s="214" t="s">
        <v>1</v>
      </c>
      <c r="N131" s="215" t="s">
        <v>42</v>
      </c>
      <c r="O131" s="70"/>
      <c r="P131" s="216">
        <f>O131*H131</f>
        <v>0</v>
      </c>
      <c r="Q131" s="216">
        <v>0</v>
      </c>
      <c r="R131" s="216">
        <f>Q131*H131</f>
        <v>0</v>
      </c>
      <c r="S131" s="216">
        <v>0</v>
      </c>
      <c r="T131" s="217">
        <f>S131*H131</f>
        <v>0</v>
      </c>
      <c r="U131" s="33"/>
      <c r="V131" s="33"/>
      <c r="W131" s="33"/>
      <c r="X131" s="33"/>
      <c r="Y131" s="33"/>
      <c r="Z131" s="33"/>
      <c r="AA131" s="33"/>
      <c r="AB131" s="33"/>
      <c r="AC131" s="33"/>
      <c r="AD131" s="33"/>
      <c r="AE131" s="33"/>
      <c r="AR131" s="218" t="s">
        <v>162</v>
      </c>
      <c r="AT131" s="218" t="s">
        <v>157</v>
      </c>
      <c r="AU131" s="218" t="s">
        <v>86</v>
      </c>
      <c r="AY131" s="16" t="s">
        <v>154</v>
      </c>
      <c r="BE131" s="219">
        <f>IF(N131="základní",J131,0)</f>
        <v>0</v>
      </c>
      <c r="BF131" s="219">
        <f>IF(N131="snížená",J131,0)</f>
        <v>0</v>
      </c>
      <c r="BG131" s="219">
        <f>IF(N131="zákl. přenesená",J131,0)</f>
        <v>0</v>
      </c>
      <c r="BH131" s="219">
        <f>IF(N131="sníž. přenesená",J131,0)</f>
        <v>0</v>
      </c>
      <c r="BI131" s="219">
        <f>IF(N131="nulová",J131,0)</f>
        <v>0</v>
      </c>
      <c r="BJ131" s="16" t="s">
        <v>84</v>
      </c>
      <c r="BK131" s="219">
        <f>ROUND(I131*H131,2)</f>
        <v>0</v>
      </c>
      <c r="BL131" s="16" t="s">
        <v>162</v>
      </c>
      <c r="BM131" s="218" t="s">
        <v>730</v>
      </c>
    </row>
    <row r="132" spans="1:65" s="2" customFormat="1" ht="19.5">
      <c r="A132" s="33"/>
      <c r="B132" s="34"/>
      <c r="C132" s="35"/>
      <c r="D132" s="220" t="s">
        <v>164</v>
      </c>
      <c r="E132" s="35"/>
      <c r="F132" s="221" t="s">
        <v>731</v>
      </c>
      <c r="G132" s="35"/>
      <c r="H132" s="35"/>
      <c r="I132" s="121"/>
      <c r="J132" s="35"/>
      <c r="K132" s="35"/>
      <c r="L132" s="38"/>
      <c r="M132" s="222"/>
      <c r="N132" s="223"/>
      <c r="O132" s="70"/>
      <c r="P132" s="70"/>
      <c r="Q132" s="70"/>
      <c r="R132" s="70"/>
      <c r="S132" s="70"/>
      <c r="T132" s="71"/>
      <c r="U132" s="33"/>
      <c r="V132" s="33"/>
      <c r="W132" s="33"/>
      <c r="X132" s="33"/>
      <c r="Y132" s="33"/>
      <c r="Z132" s="33"/>
      <c r="AA132" s="33"/>
      <c r="AB132" s="33"/>
      <c r="AC132" s="33"/>
      <c r="AD132" s="33"/>
      <c r="AE132" s="33"/>
      <c r="AT132" s="16" t="s">
        <v>164</v>
      </c>
      <c r="AU132" s="16" t="s">
        <v>86</v>
      </c>
    </row>
    <row r="133" spans="1:65" s="2" customFormat="1" ht="21.75" customHeight="1">
      <c r="A133" s="33"/>
      <c r="B133" s="34"/>
      <c r="C133" s="207" t="s">
        <v>162</v>
      </c>
      <c r="D133" s="207" t="s">
        <v>157</v>
      </c>
      <c r="E133" s="208" t="s">
        <v>732</v>
      </c>
      <c r="F133" s="209" t="s">
        <v>733</v>
      </c>
      <c r="G133" s="210" t="s">
        <v>198</v>
      </c>
      <c r="H133" s="211">
        <v>72</v>
      </c>
      <c r="I133" s="212"/>
      <c r="J133" s="213">
        <f>ROUND(I133*H133,2)</f>
        <v>0</v>
      </c>
      <c r="K133" s="209" t="s">
        <v>161</v>
      </c>
      <c r="L133" s="38"/>
      <c r="M133" s="214" t="s">
        <v>1</v>
      </c>
      <c r="N133" s="215" t="s">
        <v>42</v>
      </c>
      <c r="O133" s="70"/>
      <c r="P133" s="216">
        <f>O133*H133</f>
        <v>0</v>
      </c>
      <c r="Q133" s="216">
        <v>0</v>
      </c>
      <c r="R133" s="216">
        <f>Q133*H133</f>
        <v>0</v>
      </c>
      <c r="S133" s="216">
        <v>0</v>
      </c>
      <c r="T133" s="217">
        <f>S133*H133</f>
        <v>0</v>
      </c>
      <c r="U133" s="33"/>
      <c r="V133" s="33"/>
      <c r="W133" s="33"/>
      <c r="X133" s="33"/>
      <c r="Y133" s="33"/>
      <c r="Z133" s="33"/>
      <c r="AA133" s="33"/>
      <c r="AB133" s="33"/>
      <c r="AC133" s="33"/>
      <c r="AD133" s="33"/>
      <c r="AE133" s="33"/>
      <c r="AR133" s="218" t="s">
        <v>162</v>
      </c>
      <c r="AT133" s="218" t="s">
        <v>157</v>
      </c>
      <c r="AU133" s="218" t="s">
        <v>86</v>
      </c>
      <c r="AY133" s="16" t="s">
        <v>154</v>
      </c>
      <c r="BE133" s="219">
        <f>IF(N133="základní",J133,0)</f>
        <v>0</v>
      </c>
      <c r="BF133" s="219">
        <f>IF(N133="snížená",J133,0)</f>
        <v>0</v>
      </c>
      <c r="BG133" s="219">
        <f>IF(N133="zákl. přenesená",J133,0)</f>
        <v>0</v>
      </c>
      <c r="BH133" s="219">
        <f>IF(N133="sníž. přenesená",J133,0)</f>
        <v>0</v>
      </c>
      <c r="BI133" s="219">
        <f>IF(N133="nulová",J133,0)</f>
        <v>0</v>
      </c>
      <c r="BJ133" s="16" t="s">
        <v>84</v>
      </c>
      <c r="BK133" s="219">
        <f>ROUND(I133*H133,2)</f>
        <v>0</v>
      </c>
      <c r="BL133" s="16" t="s">
        <v>162</v>
      </c>
      <c r="BM133" s="218" t="s">
        <v>734</v>
      </c>
    </row>
    <row r="134" spans="1:65" s="2" customFormat="1" ht="19.5">
      <c r="A134" s="33"/>
      <c r="B134" s="34"/>
      <c r="C134" s="35"/>
      <c r="D134" s="220" t="s">
        <v>164</v>
      </c>
      <c r="E134" s="35"/>
      <c r="F134" s="221" t="s">
        <v>735</v>
      </c>
      <c r="G134" s="35"/>
      <c r="H134" s="35"/>
      <c r="I134" s="121"/>
      <c r="J134" s="35"/>
      <c r="K134" s="35"/>
      <c r="L134" s="38"/>
      <c r="M134" s="222"/>
      <c r="N134" s="223"/>
      <c r="O134" s="70"/>
      <c r="P134" s="70"/>
      <c r="Q134" s="70"/>
      <c r="R134" s="70"/>
      <c r="S134" s="70"/>
      <c r="T134" s="71"/>
      <c r="U134" s="33"/>
      <c r="V134" s="33"/>
      <c r="W134" s="33"/>
      <c r="X134" s="33"/>
      <c r="Y134" s="33"/>
      <c r="Z134" s="33"/>
      <c r="AA134" s="33"/>
      <c r="AB134" s="33"/>
      <c r="AC134" s="33"/>
      <c r="AD134" s="33"/>
      <c r="AE134" s="33"/>
      <c r="AT134" s="16" t="s">
        <v>164</v>
      </c>
      <c r="AU134" s="16" t="s">
        <v>86</v>
      </c>
    </row>
    <row r="135" spans="1:65" s="13" customFormat="1" ht="11.25">
      <c r="B135" s="225"/>
      <c r="C135" s="226"/>
      <c r="D135" s="220" t="s">
        <v>168</v>
      </c>
      <c r="E135" s="227" t="s">
        <v>1</v>
      </c>
      <c r="F135" s="228" t="s">
        <v>736</v>
      </c>
      <c r="G135" s="226"/>
      <c r="H135" s="229">
        <v>72</v>
      </c>
      <c r="I135" s="230"/>
      <c r="J135" s="226"/>
      <c r="K135" s="226"/>
      <c r="L135" s="231"/>
      <c r="M135" s="232"/>
      <c r="N135" s="233"/>
      <c r="O135" s="233"/>
      <c r="P135" s="233"/>
      <c r="Q135" s="233"/>
      <c r="R135" s="233"/>
      <c r="S135" s="233"/>
      <c r="T135" s="234"/>
      <c r="AT135" s="235" t="s">
        <v>168</v>
      </c>
      <c r="AU135" s="235" t="s">
        <v>86</v>
      </c>
      <c r="AV135" s="13" t="s">
        <v>86</v>
      </c>
      <c r="AW135" s="13" t="s">
        <v>34</v>
      </c>
      <c r="AX135" s="13" t="s">
        <v>84</v>
      </c>
      <c r="AY135" s="235" t="s">
        <v>154</v>
      </c>
    </row>
    <row r="136" spans="1:65" s="2" customFormat="1" ht="21.75" customHeight="1">
      <c r="A136" s="33"/>
      <c r="B136" s="34"/>
      <c r="C136" s="207" t="s">
        <v>155</v>
      </c>
      <c r="D136" s="207" t="s">
        <v>157</v>
      </c>
      <c r="E136" s="208" t="s">
        <v>395</v>
      </c>
      <c r="F136" s="209" t="s">
        <v>396</v>
      </c>
      <c r="G136" s="210" t="s">
        <v>172</v>
      </c>
      <c r="H136" s="211">
        <v>94.9</v>
      </c>
      <c r="I136" s="212"/>
      <c r="J136" s="213">
        <f>ROUND(I136*H136,2)</f>
        <v>0</v>
      </c>
      <c r="K136" s="209" t="s">
        <v>161</v>
      </c>
      <c r="L136" s="38"/>
      <c r="M136" s="214" t="s">
        <v>1</v>
      </c>
      <c r="N136" s="215" t="s">
        <v>42</v>
      </c>
      <c r="O136" s="70"/>
      <c r="P136" s="216">
        <f>O136*H136</f>
        <v>0</v>
      </c>
      <c r="Q136" s="216">
        <v>0</v>
      </c>
      <c r="R136" s="216">
        <f>Q136*H136</f>
        <v>0</v>
      </c>
      <c r="S136" s="216">
        <v>0</v>
      </c>
      <c r="T136" s="217">
        <f>S136*H136</f>
        <v>0</v>
      </c>
      <c r="U136" s="33"/>
      <c r="V136" s="33"/>
      <c r="W136" s="33"/>
      <c r="X136" s="33"/>
      <c r="Y136" s="33"/>
      <c r="Z136" s="33"/>
      <c r="AA136" s="33"/>
      <c r="AB136" s="33"/>
      <c r="AC136" s="33"/>
      <c r="AD136" s="33"/>
      <c r="AE136" s="33"/>
      <c r="AR136" s="218" t="s">
        <v>162</v>
      </c>
      <c r="AT136" s="218" t="s">
        <v>157</v>
      </c>
      <c r="AU136" s="218" t="s">
        <v>86</v>
      </c>
      <c r="AY136" s="16" t="s">
        <v>154</v>
      </c>
      <c r="BE136" s="219">
        <f>IF(N136="základní",J136,0)</f>
        <v>0</v>
      </c>
      <c r="BF136" s="219">
        <f>IF(N136="snížená",J136,0)</f>
        <v>0</v>
      </c>
      <c r="BG136" s="219">
        <f>IF(N136="zákl. přenesená",J136,0)</f>
        <v>0</v>
      </c>
      <c r="BH136" s="219">
        <f>IF(N136="sníž. přenesená",J136,0)</f>
        <v>0</v>
      </c>
      <c r="BI136" s="219">
        <f>IF(N136="nulová",J136,0)</f>
        <v>0</v>
      </c>
      <c r="BJ136" s="16" t="s">
        <v>84</v>
      </c>
      <c r="BK136" s="219">
        <f>ROUND(I136*H136,2)</f>
        <v>0</v>
      </c>
      <c r="BL136" s="16" t="s">
        <v>162</v>
      </c>
      <c r="BM136" s="218" t="s">
        <v>737</v>
      </c>
    </row>
    <row r="137" spans="1:65" s="2" customFormat="1" ht="19.5">
      <c r="A137" s="33"/>
      <c r="B137" s="34"/>
      <c r="C137" s="35"/>
      <c r="D137" s="220" t="s">
        <v>164</v>
      </c>
      <c r="E137" s="35"/>
      <c r="F137" s="221" t="s">
        <v>398</v>
      </c>
      <c r="G137" s="35"/>
      <c r="H137" s="35"/>
      <c r="I137" s="121"/>
      <c r="J137" s="35"/>
      <c r="K137" s="35"/>
      <c r="L137" s="38"/>
      <c r="M137" s="222"/>
      <c r="N137" s="223"/>
      <c r="O137" s="70"/>
      <c r="P137" s="70"/>
      <c r="Q137" s="70"/>
      <c r="R137" s="70"/>
      <c r="S137" s="70"/>
      <c r="T137" s="71"/>
      <c r="U137" s="33"/>
      <c r="V137" s="33"/>
      <c r="W137" s="33"/>
      <c r="X137" s="33"/>
      <c r="Y137" s="33"/>
      <c r="Z137" s="33"/>
      <c r="AA137" s="33"/>
      <c r="AB137" s="33"/>
      <c r="AC137" s="33"/>
      <c r="AD137" s="33"/>
      <c r="AE137" s="33"/>
      <c r="AT137" s="16" t="s">
        <v>164</v>
      </c>
      <c r="AU137" s="16" t="s">
        <v>86</v>
      </c>
    </row>
    <row r="138" spans="1:65" s="13" customFormat="1" ht="11.25">
      <c r="B138" s="225"/>
      <c r="C138" s="226"/>
      <c r="D138" s="220" t="s">
        <v>168</v>
      </c>
      <c r="E138" s="227" t="s">
        <v>1</v>
      </c>
      <c r="F138" s="228" t="s">
        <v>738</v>
      </c>
      <c r="G138" s="226"/>
      <c r="H138" s="229">
        <v>94.9</v>
      </c>
      <c r="I138" s="230"/>
      <c r="J138" s="226"/>
      <c r="K138" s="226"/>
      <c r="L138" s="231"/>
      <c r="M138" s="232"/>
      <c r="N138" s="233"/>
      <c r="O138" s="233"/>
      <c r="P138" s="233"/>
      <c r="Q138" s="233"/>
      <c r="R138" s="233"/>
      <c r="S138" s="233"/>
      <c r="T138" s="234"/>
      <c r="AT138" s="235" t="s">
        <v>168</v>
      </c>
      <c r="AU138" s="235" t="s">
        <v>86</v>
      </c>
      <c r="AV138" s="13" t="s">
        <v>86</v>
      </c>
      <c r="AW138" s="13" t="s">
        <v>34</v>
      </c>
      <c r="AX138" s="13" t="s">
        <v>84</v>
      </c>
      <c r="AY138" s="235" t="s">
        <v>154</v>
      </c>
    </row>
    <row r="139" spans="1:65" s="2" customFormat="1" ht="16.5" customHeight="1">
      <c r="A139" s="33"/>
      <c r="B139" s="34"/>
      <c r="C139" s="207" t="s">
        <v>195</v>
      </c>
      <c r="D139" s="207" t="s">
        <v>157</v>
      </c>
      <c r="E139" s="208" t="s">
        <v>739</v>
      </c>
      <c r="F139" s="209" t="s">
        <v>740</v>
      </c>
      <c r="G139" s="210" t="s">
        <v>172</v>
      </c>
      <c r="H139" s="211">
        <v>94.9</v>
      </c>
      <c r="I139" s="212"/>
      <c r="J139" s="213">
        <f>ROUND(I139*H139,2)</f>
        <v>0</v>
      </c>
      <c r="K139" s="209" t="s">
        <v>1</v>
      </c>
      <c r="L139" s="38"/>
      <c r="M139" s="214" t="s">
        <v>1</v>
      </c>
      <c r="N139" s="215" t="s">
        <v>42</v>
      </c>
      <c r="O139" s="70"/>
      <c r="P139" s="216">
        <f>O139*H139</f>
        <v>0</v>
      </c>
      <c r="Q139" s="216">
        <v>0</v>
      </c>
      <c r="R139" s="216">
        <f>Q139*H139</f>
        <v>0</v>
      </c>
      <c r="S139" s="216">
        <v>0</v>
      </c>
      <c r="T139" s="217">
        <f>S139*H139</f>
        <v>0</v>
      </c>
      <c r="U139" s="33"/>
      <c r="V139" s="33"/>
      <c r="W139" s="33"/>
      <c r="X139" s="33"/>
      <c r="Y139" s="33"/>
      <c r="Z139" s="33"/>
      <c r="AA139" s="33"/>
      <c r="AB139" s="33"/>
      <c r="AC139" s="33"/>
      <c r="AD139" s="33"/>
      <c r="AE139" s="33"/>
      <c r="AR139" s="218" t="s">
        <v>162</v>
      </c>
      <c r="AT139" s="218" t="s">
        <v>157</v>
      </c>
      <c r="AU139" s="218" t="s">
        <v>86</v>
      </c>
      <c r="AY139" s="16" t="s">
        <v>154</v>
      </c>
      <c r="BE139" s="219">
        <f>IF(N139="základní",J139,0)</f>
        <v>0</v>
      </c>
      <c r="BF139" s="219">
        <f>IF(N139="snížená",J139,0)</f>
        <v>0</v>
      </c>
      <c r="BG139" s="219">
        <f>IF(N139="zákl. přenesená",J139,0)</f>
        <v>0</v>
      </c>
      <c r="BH139" s="219">
        <f>IF(N139="sníž. přenesená",J139,0)</f>
        <v>0</v>
      </c>
      <c r="BI139" s="219">
        <f>IF(N139="nulová",J139,0)</f>
        <v>0</v>
      </c>
      <c r="BJ139" s="16" t="s">
        <v>84</v>
      </c>
      <c r="BK139" s="219">
        <f>ROUND(I139*H139,2)</f>
        <v>0</v>
      </c>
      <c r="BL139" s="16" t="s">
        <v>162</v>
      </c>
      <c r="BM139" s="218" t="s">
        <v>741</v>
      </c>
    </row>
    <row r="140" spans="1:65" s="2" customFormat="1" ht="11.25">
      <c r="A140" s="33"/>
      <c r="B140" s="34"/>
      <c r="C140" s="35"/>
      <c r="D140" s="220" t="s">
        <v>164</v>
      </c>
      <c r="E140" s="35"/>
      <c r="F140" s="221" t="s">
        <v>740</v>
      </c>
      <c r="G140" s="35"/>
      <c r="H140" s="35"/>
      <c r="I140" s="121"/>
      <c r="J140" s="35"/>
      <c r="K140" s="35"/>
      <c r="L140" s="38"/>
      <c r="M140" s="222"/>
      <c r="N140" s="223"/>
      <c r="O140" s="70"/>
      <c r="P140" s="70"/>
      <c r="Q140" s="70"/>
      <c r="R140" s="70"/>
      <c r="S140" s="70"/>
      <c r="T140" s="71"/>
      <c r="U140" s="33"/>
      <c r="V140" s="33"/>
      <c r="W140" s="33"/>
      <c r="X140" s="33"/>
      <c r="Y140" s="33"/>
      <c r="Z140" s="33"/>
      <c r="AA140" s="33"/>
      <c r="AB140" s="33"/>
      <c r="AC140" s="33"/>
      <c r="AD140" s="33"/>
      <c r="AE140" s="33"/>
      <c r="AT140" s="16" t="s">
        <v>164</v>
      </c>
      <c r="AU140" s="16" t="s">
        <v>86</v>
      </c>
    </row>
    <row r="141" spans="1:65" s="13" customFormat="1" ht="11.25">
      <c r="B141" s="225"/>
      <c r="C141" s="226"/>
      <c r="D141" s="220" t="s">
        <v>168</v>
      </c>
      <c r="E141" s="227" t="s">
        <v>1</v>
      </c>
      <c r="F141" s="228" t="s">
        <v>738</v>
      </c>
      <c r="G141" s="226"/>
      <c r="H141" s="229">
        <v>94.9</v>
      </c>
      <c r="I141" s="230"/>
      <c r="J141" s="226"/>
      <c r="K141" s="226"/>
      <c r="L141" s="231"/>
      <c r="M141" s="232"/>
      <c r="N141" s="233"/>
      <c r="O141" s="233"/>
      <c r="P141" s="233"/>
      <c r="Q141" s="233"/>
      <c r="R141" s="233"/>
      <c r="S141" s="233"/>
      <c r="T141" s="234"/>
      <c r="AT141" s="235" t="s">
        <v>168</v>
      </c>
      <c r="AU141" s="235" t="s">
        <v>86</v>
      </c>
      <c r="AV141" s="13" t="s">
        <v>86</v>
      </c>
      <c r="AW141" s="13" t="s">
        <v>34</v>
      </c>
      <c r="AX141" s="13" t="s">
        <v>84</v>
      </c>
      <c r="AY141" s="235" t="s">
        <v>154</v>
      </c>
    </row>
    <row r="142" spans="1:65" s="2" customFormat="1" ht="21.75" customHeight="1">
      <c r="A142" s="33"/>
      <c r="B142" s="34"/>
      <c r="C142" s="247" t="s">
        <v>202</v>
      </c>
      <c r="D142" s="247" t="s">
        <v>443</v>
      </c>
      <c r="E142" s="248" t="s">
        <v>742</v>
      </c>
      <c r="F142" s="249" t="s">
        <v>743</v>
      </c>
      <c r="G142" s="250" t="s">
        <v>198</v>
      </c>
      <c r="H142" s="251">
        <v>9.49</v>
      </c>
      <c r="I142" s="252"/>
      <c r="J142" s="253">
        <f>ROUND(I142*H142,2)</f>
        <v>0</v>
      </c>
      <c r="K142" s="249" t="s">
        <v>161</v>
      </c>
      <c r="L142" s="254"/>
      <c r="M142" s="255" t="s">
        <v>1</v>
      </c>
      <c r="N142" s="256" t="s">
        <v>42</v>
      </c>
      <c r="O142" s="70"/>
      <c r="P142" s="216">
        <f>O142*H142</f>
        <v>0</v>
      </c>
      <c r="Q142" s="216">
        <v>2.234</v>
      </c>
      <c r="R142" s="216">
        <f>Q142*H142</f>
        <v>21.200659999999999</v>
      </c>
      <c r="S142" s="216">
        <v>0</v>
      </c>
      <c r="T142" s="217">
        <f>S142*H142</f>
        <v>0</v>
      </c>
      <c r="U142" s="33"/>
      <c r="V142" s="33"/>
      <c r="W142" s="33"/>
      <c r="X142" s="33"/>
      <c r="Y142" s="33"/>
      <c r="Z142" s="33"/>
      <c r="AA142" s="33"/>
      <c r="AB142" s="33"/>
      <c r="AC142" s="33"/>
      <c r="AD142" s="33"/>
      <c r="AE142" s="33"/>
      <c r="AR142" s="218" t="s">
        <v>208</v>
      </c>
      <c r="AT142" s="218" t="s">
        <v>443</v>
      </c>
      <c r="AU142" s="218" t="s">
        <v>86</v>
      </c>
      <c r="AY142" s="16" t="s">
        <v>154</v>
      </c>
      <c r="BE142" s="219">
        <f>IF(N142="základní",J142,0)</f>
        <v>0</v>
      </c>
      <c r="BF142" s="219">
        <f>IF(N142="snížená",J142,0)</f>
        <v>0</v>
      </c>
      <c r="BG142" s="219">
        <f>IF(N142="zákl. přenesená",J142,0)</f>
        <v>0</v>
      </c>
      <c r="BH142" s="219">
        <f>IF(N142="sníž. přenesená",J142,0)</f>
        <v>0</v>
      </c>
      <c r="BI142" s="219">
        <f>IF(N142="nulová",J142,0)</f>
        <v>0</v>
      </c>
      <c r="BJ142" s="16" t="s">
        <v>84</v>
      </c>
      <c r="BK142" s="219">
        <f>ROUND(I142*H142,2)</f>
        <v>0</v>
      </c>
      <c r="BL142" s="16" t="s">
        <v>162</v>
      </c>
      <c r="BM142" s="218" t="s">
        <v>744</v>
      </c>
    </row>
    <row r="143" spans="1:65" s="2" customFormat="1" ht="11.25">
      <c r="A143" s="33"/>
      <c r="B143" s="34"/>
      <c r="C143" s="35"/>
      <c r="D143" s="220" t="s">
        <v>164</v>
      </c>
      <c r="E143" s="35"/>
      <c r="F143" s="221" t="s">
        <v>743</v>
      </c>
      <c r="G143" s="35"/>
      <c r="H143" s="35"/>
      <c r="I143" s="121"/>
      <c r="J143" s="35"/>
      <c r="K143" s="35"/>
      <c r="L143" s="38"/>
      <c r="M143" s="222"/>
      <c r="N143" s="223"/>
      <c r="O143" s="70"/>
      <c r="P143" s="70"/>
      <c r="Q143" s="70"/>
      <c r="R143" s="70"/>
      <c r="S143" s="70"/>
      <c r="T143" s="71"/>
      <c r="U143" s="33"/>
      <c r="V143" s="33"/>
      <c r="W143" s="33"/>
      <c r="X143" s="33"/>
      <c r="Y143" s="33"/>
      <c r="Z143" s="33"/>
      <c r="AA143" s="33"/>
      <c r="AB143" s="33"/>
      <c r="AC143" s="33"/>
      <c r="AD143" s="33"/>
      <c r="AE143" s="33"/>
      <c r="AT143" s="16" t="s">
        <v>164</v>
      </c>
      <c r="AU143" s="16" t="s">
        <v>86</v>
      </c>
    </row>
    <row r="144" spans="1:65" s="13" customFormat="1" ht="11.25">
      <c r="B144" s="225"/>
      <c r="C144" s="226"/>
      <c r="D144" s="220" t="s">
        <v>168</v>
      </c>
      <c r="E144" s="227" t="s">
        <v>1</v>
      </c>
      <c r="F144" s="228" t="s">
        <v>745</v>
      </c>
      <c r="G144" s="226"/>
      <c r="H144" s="229">
        <v>9.49</v>
      </c>
      <c r="I144" s="230"/>
      <c r="J144" s="226"/>
      <c r="K144" s="226"/>
      <c r="L144" s="231"/>
      <c r="M144" s="232"/>
      <c r="N144" s="233"/>
      <c r="O144" s="233"/>
      <c r="P144" s="233"/>
      <c r="Q144" s="233"/>
      <c r="R144" s="233"/>
      <c r="S144" s="233"/>
      <c r="T144" s="234"/>
      <c r="AT144" s="235" t="s">
        <v>168</v>
      </c>
      <c r="AU144" s="235" t="s">
        <v>86</v>
      </c>
      <c r="AV144" s="13" t="s">
        <v>86</v>
      </c>
      <c r="AW144" s="13" t="s">
        <v>34</v>
      </c>
      <c r="AX144" s="13" t="s">
        <v>84</v>
      </c>
      <c r="AY144" s="235" t="s">
        <v>154</v>
      </c>
    </row>
    <row r="145" spans="1:65" s="2" customFormat="1" ht="16.5" customHeight="1">
      <c r="A145" s="33"/>
      <c r="B145" s="34"/>
      <c r="C145" s="207" t="s">
        <v>208</v>
      </c>
      <c r="D145" s="207" t="s">
        <v>157</v>
      </c>
      <c r="E145" s="208" t="s">
        <v>746</v>
      </c>
      <c r="F145" s="209" t="s">
        <v>747</v>
      </c>
      <c r="G145" s="210" t="s">
        <v>179</v>
      </c>
      <c r="H145" s="211">
        <v>71</v>
      </c>
      <c r="I145" s="212"/>
      <c r="J145" s="213">
        <f>ROUND(I145*H145,2)</f>
        <v>0</v>
      </c>
      <c r="K145" s="209" t="s">
        <v>1</v>
      </c>
      <c r="L145" s="38"/>
      <c r="M145" s="214" t="s">
        <v>1</v>
      </c>
      <c r="N145" s="215" t="s">
        <v>42</v>
      </c>
      <c r="O145" s="70"/>
      <c r="P145" s="216">
        <f>O145*H145</f>
        <v>0</v>
      </c>
      <c r="Q145" s="216">
        <v>0</v>
      </c>
      <c r="R145" s="216">
        <f>Q145*H145</f>
        <v>0</v>
      </c>
      <c r="S145" s="216">
        <v>0</v>
      </c>
      <c r="T145" s="217">
        <f>S145*H145</f>
        <v>0</v>
      </c>
      <c r="U145" s="33"/>
      <c r="V145" s="33"/>
      <c r="W145" s="33"/>
      <c r="X145" s="33"/>
      <c r="Y145" s="33"/>
      <c r="Z145" s="33"/>
      <c r="AA145" s="33"/>
      <c r="AB145" s="33"/>
      <c r="AC145" s="33"/>
      <c r="AD145" s="33"/>
      <c r="AE145" s="33"/>
      <c r="AR145" s="218" t="s">
        <v>162</v>
      </c>
      <c r="AT145" s="218" t="s">
        <v>157</v>
      </c>
      <c r="AU145" s="218" t="s">
        <v>86</v>
      </c>
      <c r="AY145" s="16" t="s">
        <v>154</v>
      </c>
      <c r="BE145" s="219">
        <f>IF(N145="základní",J145,0)</f>
        <v>0</v>
      </c>
      <c r="BF145" s="219">
        <f>IF(N145="snížená",J145,0)</f>
        <v>0</v>
      </c>
      <c r="BG145" s="219">
        <f>IF(N145="zákl. přenesená",J145,0)</f>
        <v>0</v>
      </c>
      <c r="BH145" s="219">
        <f>IF(N145="sníž. přenesená",J145,0)</f>
        <v>0</v>
      </c>
      <c r="BI145" s="219">
        <f>IF(N145="nulová",J145,0)</f>
        <v>0</v>
      </c>
      <c r="BJ145" s="16" t="s">
        <v>84</v>
      </c>
      <c r="BK145" s="219">
        <f>ROUND(I145*H145,2)</f>
        <v>0</v>
      </c>
      <c r="BL145" s="16" t="s">
        <v>162</v>
      </c>
      <c r="BM145" s="218" t="s">
        <v>748</v>
      </c>
    </row>
    <row r="146" spans="1:65" s="2" customFormat="1" ht="11.25">
      <c r="A146" s="33"/>
      <c r="B146" s="34"/>
      <c r="C146" s="35"/>
      <c r="D146" s="220" t="s">
        <v>164</v>
      </c>
      <c r="E146" s="35"/>
      <c r="F146" s="221" t="s">
        <v>747</v>
      </c>
      <c r="G146" s="35"/>
      <c r="H146" s="35"/>
      <c r="I146" s="121"/>
      <c r="J146" s="35"/>
      <c r="K146" s="35"/>
      <c r="L146" s="38"/>
      <c r="M146" s="222"/>
      <c r="N146" s="223"/>
      <c r="O146" s="70"/>
      <c r="P146" s="70"/>
      <c r="Q146" s="70"/>
      <c r="R146" s="70"/>
      <c r="S146" s="70"/>
      <c r="T146" s="71"/>
      <c r="U146" s="33"/>
      <c r="V146" s="33"/>
      <c r="W146" s="33"/>
      <c r="X146" s="33"/>
      <c r="Y146" s="33"/>
      <c r="Z146" s="33"/>
      <c r="AA146" s="33"/>
      <c r="AB146" s="33"/>
      <c r="AC146" s="33"/>
      <c r="AD146" s="33"/>
      <c r="AE146" s="33"/>
      <c r="AT146" s="16" t="s">
        <v>164</v>
      </c>
      <c r="AU146" s="16" t="s">
        <v>86</v>
      </c>
    </row>
    <row r="147" spans="1:65" s="13" customFormat="1" ht="11.25">
      <c r="B147" s="225"/>
      <c r="C147" s="226"/>
      <c r="D147" s="220" t="s">
        <v>168</v>
      </c>
      <c r="E147" s="227" t="s">
        <v>1</v>
      </c>
      <c r="F147" s="228" t="s">
        <v>749</v>
      </c>
      <c r="G147" s="226"/>
      <c r="H147" s="229">
        <v>71</v>
      </c>
      <c r="I147" s="230"/>
      <c r="J147" s="226"/>
      <c r="K147" s="226"/>
      <c r="L147" s="231"/>
      <c r="M147" s="232"/>
      <c r="N147" s="233"/>
      <c r="O147" s="233"/>
      <c r="P147" s="233"/>
      <c r="Q147" s="233"/>
      <c r="R147" s="233"/>
      <c r="S147" s="233"/>
      <c r="T147" s="234"/>
      <c r="AT147" s="235" t="s">
        <v>168</v>
      </c>
      <c r="AU147" s="235" t="s">
        <v>86</v>
      </c>
      <c r="AV147" s="13" t="s">
        <v>86</v>
      </c>
      <c r="AW147" s="13" t="s">
        <v>34</v>
      </c>
      <c r="AX147" s="13" t="s">
        <v>84</v>
      </c>
      <c r="AY147" s="235" t="s">
        <v>154</v>
      </c>
    </row>
    <row r="148" spans="1:65" s="2" customFormat="1" ht="21.75" customHeight="1">
      <c r="A148" s="33"/>
      <c r="B148" s="34"/>
      <c r="C148" s="247" t="s">
        <v>214</v>
      </c>
      <c r="D148" s="247" t="s">
        <v>443</v>
      </c>
      <c r="E148" s="248" t="s">
        <v>750</v>
      </c>
      <c r="F148" s="249" t="s">
        <v>751</v>
      </c>
      <c r="G148" s="250" t="s">
        <v>179</v>
      </c>
      <c r="H148" s="251">
        <v>71</v>
      </c>
      <c r="I148" s="252"/>
      <c r="J148" s="253">
        <f>ROUND(I148*H148,2)</f>
        <v>0</v>
      </c>
      <c r="K148" s="249" t="s">
        <v>161</v>
      </c>
      <c r="L148" s="254"/>
      <c r="M148" s="255" t="s">
        <v>1</v>
      </c>
      <c r="N148" s="256" t="s">
        <v>42</v>
      </c>
      <c r="O148" s="70"/>
      <c r="P148" s="216">
        <f>O148*H148</f>
        <v>0</v>
      </c>
      <c r="Q148" s="216">
        <v>0.71499999999999997</v>
      </c>
      <c r="R148" s="216">
        <f>Q148*H148</f>
        <v>50.765000000000001</v>
      </c>
      <c r="S148" s="216">
        <v>0</v>
      </c>
      <c r="T148" s="217">
        <f>S148*H148</f>
        <v>0</v>
      </c>
      <c r="U148" s="33"/>
      <c r="V148" s="33"/>
      <c r="W148" s="33"/>
      <c r="X148" s="33"/>
      <c r="Y148" s="33"/>
      <c r="Z148" s="33"/>
      <c r="AA148" s="33"/>
      <c r="AB148" s="33"/>
      <c r="AC148" s="33"/>
      <c r="AD148" s="33"/>
      <c r="AE148" s="33"/>
      <c r="AR148" s="218" t="s">
        <v>208</v>
      </c>
      <c r="AT148" s="218" t="s">
        <v>443</v>
      </c>
      <c r="AU148" s="218" t="s">
        <v>86</v>
      </c>
      <c r="AY148" s="16" t="s">
        <v>154</v>
      </c>
      <c r="BE148" s="219">
        <f>IF(N148="základní",J148,0)</f>
        <v>0</v>
      </c>
      <c r="BF148" s="219">
        <f>IF(N148="snížená",J148,0)</f>
        <v>0</v>
      </c>
      <c r="BG148" s="219">
        <f>IF(N148="zákl. přenesená",J148,0)</f>
        <v>0</v>
      </c>
      <c r="BH148" s="219">
        <f>IF(N148="sníž. přenesená",J148,0)</f>
        <v>0</v>
      </c>
      <c r="BI148" s="219">
        <f>IF(N148="nulová",J148,0)</f>
        <v>0</v>
      </c>
      <c r="BJ148" s="16" t="s">
        <v>84</v>
      </c>
      <c r="BK148" s="219">
        <f>ROUND(I148*H148,2)</f>
        <v>0</v>
      </c>
      <c r="BL148" s="16" t="s">
        <v>162</v>
      </c>
      <c r="BM148" s="218" t="s">
        <v>752</v>
      </c>
    </row>
    <row r="149" spans="1:65" s="2" customFormat="1" ht="11.25">
      <c r="A149" s="33"/>
      <c r="B149" s="34"/>
      <c r="C149" s="35"/>
      <c r="D149" s="220" t="s">
        <v>164</v>
      </c>
      <c r="E149" s="35"/>
      <c r="F149" s="221" t="s">
        <v>751</v>
      </c>
      <c r="G149" s="35"/>
      <c r="H149" s="35"/>
      <c r="I149" s="121"/>
      <c r="J149" s="35"/>
      <c r="K149" s="35"/>
      <c r="L149" s="38"/>
      <c r="M149" s="222"/>
      <c r="N149" s="223"/>
      <c r="O149" s="70"/>
      <c r="P149" s="70"/>
      <c r="Q149" s="70"/>
      <c r="R149" s="70"/>
      <c r="S149" s="70"/>
      <c r="T149" s="71"/>
      <c r="U149" s="33"/>
      <c r="V149" s="33"/>
      <c r="W149" s="33"/>
      <c r="X149" s="33"/>
      <c r="Y149" s="33"/>
      <c r="Z149" s="33"/>
      <c r="AA149" s="33"/>
      <c r="AB149" s="33"/>
      <c r="AC149" s="33"/>
      <c r="AD149" s="33"/>
      <c r="AE149" s="33"/>
      <c r="AT149" s="16" t="s">
        <v>164</v>
      </c>
      <c r="AU149" s="16" t="s">
        <v>86</v>
      </c>
    </row>
    <row r="150" spans="1:65" s="2" customFormat="1" ht="16.5" customHeight="1">
      <c r="A150" s="33"/>
      <c r="B150" s="34"/>
      <c r="C150" s="207" t="s">
        <v>220</v>
      </c>
      <c r="D150" s="207" t="s">
        <v>157</v>
      </c>
      <c r="E150" s="208" t="s">
        <v>753</v>
      </c>
      <c r="F150" s="209" t="s">
        <v>754</v>
      </c>
      <c r="G150" s="210" t="s">
        <v>179</v>
      </c>
      <c r="H150" s="211">
        <v>2</v>
      </c>
      <c r="I150" s="212"/>
      <c r="J150" s="213">
        <f>ROUND(I150*H150,2)</f>
        <v>0</v>
      </c>
      <c r="K150" s="209" t="s">
        <v>1</v>
      </c>
      <c r="L150" s="38"/>
      <c r="M150" s="214" t="s">
        <v>1</v>
      </c>
      <c r="N150" s="215" t="s">
        <v>42</v>
      </c>
      <c r="O150" s="70"/>
      <c r="P150" s="216">
        <f>O150*H150</f>
        <v>0</v>
      </c>
      <c r="Q150" s="216">
        <v>0</v>
      </c>
      <c r="R150" s="216">
        <f>Q150*H150</f>
        <v>0</v>
      </c>
      <c r="S150" s="216">
        <v>0</v>
      </c>
      <c r="T150" s="217">
        <f>S150*H150</f>
        <v>0</v>
      </c>
      <c r="U150" s="33"/>
      <c r="V150" s="33"/>
      <c r="W150" s="33"/>
      <c r="X150" s="33"/>
      <c r="Y150" s="33"/>
      <c r="Z150" s="33"/>
      <c r="AA150" s="33"/>
      <c r="AB150" s="33"/>
      <c r="AC150" s="33"/>
      <c r="AD150" s="33"/>
      <c r="AE150" s="33"/>
      <c r="AR150" s="218" t="s">
        <v>162</v>
      </c>
      <c r="AT150" s="218" t="s">
        <v>157</v>
      </c>
      <c r="AU150" s="218" t="s">
        <v>86</v>
      </c>
      <c r="AY150" s="16" t="s">
        <v>154</v>
      </c>
      <c r="BE150" s="219">
        <f>IF(N150="základní",J150,0)</f>
        <v>0</v>
      </c>
      <c r="BF150" s="219">
        <f>IF(N150="snížená",J150,0)</f>
        <v>0</v>
      </c>
      <c r="BG150" s="219">
        <f>IF(N150="zákl. přenesená",J150,0)</f>
        <v>0</v>
      </c>
      <c r="BH150" s="219">
        <f>IF(N150="sníž. přenesená",J150,0)</f>
        <v>0</v>
      </c>
      <c r="BI150" s="219">
        <f>IF(N150="nulová",J150,0)</f>
        <v>0</v>
      </c>
      <c r="BJ150" s="16" t="s">
        <v>84</v>
      </c>
      <c r="BK150" s="219">
        <f>ROUND(I150*H150,2)</f>
        <v>0</v>
      </c>
      <c r="BL150" s="16" t="s">
        <v>162</v>
      </c>
      <c r="BM150" s="218" t="s">
        <v>755</v>
      </c>
    </row>
    <row r="151" spans="1:65" s="2" customFormat="1" ht="11.25">
      <c r="A151" s="33"/>
      <c r="B151" s="34"/>
      <c r="C151" s="35"/>
      <c r="D151" s="220" t="s">
        <v>164</v>
      </c>
      <c r="E151" s="35"/>
      <c r="F151" s="221" t="s">
        <v>754</v>
      </c>
      <c r="G151" s="35"/>
      <c r="H151" s="35"/>
      <c r="I151" s="121"/>
      <c r="J151" s="35"/>
      <c r="K151" s="35"/>
      <c r="L151" s="38"/>
      <c r="M151" s="222"/>
      <c r="N151" s="223"/>
      <c r="O151" s="70"/>
      <c r="P151" s="70"/>
      <c r="Q151" s="70"/>
      <c r="R151" s="70"/>
      <c r="S151" s="70"/>
      <c r="T151" s="71"/>
      <c r="U151" s="33"/>
      <c r="V151" s="33"/>
      <c r="W151" s="33"/>
      <c r="X151" s="33"/>
      <c r="Y151" s="33"/>
      <c r="Z151" s="33"/>
      <c r="AA151" s="33"/>
      <c r="AB151" s="33"/>
      <c r="AC151" s="33"/>
      <c r="AD151" s="33"/>
      <c r="AE151" s="33"/>
      <c r="AT151" s="16" t="s">
        <v>164</v>
      </c>
      <c r="AU151" s="16" t="s">
        <v>86</v>
      </c>
    </row>
    <row r="152" spans="1:65" s="13" customFormat="1" ht="11.25">
      <c r="B152" s="225"/>
      <c r="C152" s="226"/>
      <c r="D152" s="220" t="s">
        <v>168</v>
      </c>
      <c r="E152" s="227" t="s">
        <v>1</v>
      </c>
      <c r="F152" s="228" t="s">
        <v>756</v>
      </c>
      <c r="G152" s="226"/>
      <c r="H152" s="229">
        <v>2</v>
      </c>
      <c r="I152" s="230"/>
      <c r="J152" s="226"/>
      <c r="K152" s="226"/>
      <c r="L152" s="231"/>
      <c r="M152" s="232"/>
      <c r="N152" s="233"/>
      <c r="O152" s="233"/>
      <c r="P152" s="233"/>
      <c r="Q152" s="233"/>
      <c r="R152" s="233"/>
      <c r="S152" s="233"/>
      <c r="T152" s="234"/>
      <c r="AT152" s="235" t="s">
        <v>168</v>
      </c>
      <c r="AU152" s="235" t="s">
        <v>86</v>
      </c>
      <c r="AV152" s="13" t="s">
        <v>86</v>
      </c>
      <c r="AW152" s="13" t="s">
        <v>34</v>
      </c>
      <c r="AX152" s="13" t="s">
        <v>84</v>
      </c>
      <c r="AY152" s="235" t="s">
        <v>154</v>
      </c>
    </row>
    <row r="153" spans="1:65" s="2" customFormat="1" ht="21.75" customHeight="1">
      <c r="A153" s="33"/>
      <c r="B153" s="34"/>
      <c r="C153" s="247" t="s">
        <v>225</v>
      </c>
      <c r="D153" s="247" t="s">
        <v>443</v>
      </c>
      <c r="E153" s="248" t="s">
        <v>757</v>
      </c>
      <c r="F153" s="249" t="s">
        <v>758</v>
      </c>
      <c r="G153" s="250" t="s">
        <v>179</v>
      </c>
      <c r="H153" s="251">
        <v>2</v>
      </c>
      <c r="I153" s="252"/>
      <c r="J153" s="253">
        <f>ROUND(I153*H153,2)</f>
        <v>0</v>
      </c>
      <c r="K153" s="249" t="s">
        <v>161</v>
      </c>
      <c r="L153" s="254"/>
      <c r="M153" s="255" t="s">
        <v>1</v>
      </c>
      <c r="N153" s="256" t="s">
        <v>42</v>
      </c>
      <c r="O153" s="70"/>
      <c r="P153" s="216">
        <f>O153*H153</f>
        <v>0</v>
      </c>
      <c r="Q153" s="216">
        <v>0.5</v>
      </c>
      <c r="R153" s="216">
        <f>Q153*H153</f>
        <v>1</v>
      </c>
      <c r="S153" s="216">
        <v>0</v>
      </c>
      <c r="T153" s="217">
        <f>S153*H153</f>
        <v>0</v>
      </c>
      <c r="U153" s="33"/>
      <c r="V153" s="33"/>
      <c r="W153" s="33"/>
      <c r="X153" s="33"/>
      <c r="Y153" s="33"/>
      <c r="Z153" s="33"/>
      <c r="AA153" s="33"/>
      <c r="AB153" s="33"/>
      <c r="AC153" s="33"/>
      <c r="AD153" s="33"/>
      <c r="AE153" s="33"/>
      <c r="AR153" s="218" t="s">
        <v>208</v>
      </c>
      <c r="AT153" s="218" t="s">
        <v>443</v>
      </c>
      <c r="AU153" s="218" t="s">
        <v>86</v>
      </c>
      <c r="AY153" s="16" t="s">
        <v>154</v>
      </c>
      <c r="BE153" s="219">
        <f>IF(N153="základní",J153,0)</f>
        <v>0</v>
      </c>
      <c r="BF153" s="219">
        <f>IF(N153="snížená",J153,0)</f>
        <v>0</v>
      </c>
      <c r="BG153" s="219">
        <f>IF(N153="zákl. přenesená",J153,0)</f>
        <v>0</v>
      </c>
      <c r="BH153" s="219">
        <f>IF(N153="sníž. přenesená",J153,0)</f>
        <v>0</v>
      </c>
      <c r="BI153" s="219">
        <f>IF(N153="nulová",J153,0)</f>
        <v>0</v>
      </c>
      <c r="BJ153" s="16" t="s">
        <v>84</v>
      </c>
      <c r="BK153" s="219">
        <f>ROUND(I153*H153,2)</f>
        <v>0</v>
      </c>
      <c r="BL153" s="16" t="s">
        <v>162</v>
      </c>
      <c r="BM153" s="218" t="s">
        <v>759</v>
      </c>
    </row>
    <row r="154" spans="1:65" s="2" customFormat="1" ht="11.25">
      <c r="A154" s="33"/>
      <c r="B154" s="34"/>
      <c r="C154" s="35"/>
      <c r="D154" s="220" t="s">
        <v>164</v>
      </c>
      <c r="E154" s="35"/>
      <c r="F154" s="221" t="s">
        <v>758</v>
      </c>
      <c r="G154" s="35"/>
      <c r="H154" s="35"/>
      <c r="I154" s="121"/>
      <c r="J154" s="35"/>
      <c r="K154" s="35"/>
      <c r="L154" s="38"/>
      <c r="M154" s="222"/>
      <c r="N154" s="223"/>
      <c r="O154" s="70"/>
      <c r="P154" s="70"/>
      <c r="Q154" s="70"/>
      <c r="R154" s="70"/>
      <c r="S154" s="70"/>
      <c r="T154" s="71"/>
      <c r="U154" s="33"/>
      <c r="V154" s="33"/>
      <c r="W154" s="33"/>
      <c r="X154" s="33"/>
      <c r="Y154" s="33"/>
      <c r="Z154" s="33"/>
      <c r="AA154" s="33"/>
      <c r="AB154" s="33"/>
      <c r="AC154" s="33"/>
      <c r="AD154" s="33"/>
      <c r="AE154" s="33"/>
      <c r="AT154" s="16" t="s">
        <v>164</v>
      </c>
      <c r="AU154" s="16" t="s">
        <v>86</v>
      </c>
    </row>
    <row r="155" spans="1:65" s="2" customFormat="1" ht="16.5" customHeight="1">
      <c r="A155" s="33"/>
      <c r="B155" s="34"/>
      <c r="C155" s="207" t="s">
        <v>231</v>
      </c>
      <c r="D155" s="207" t="s">
        <v>157</v>
      </c>
      <c r="E155" s="208" t="s">
        <v>760</v>
      </c>
      <c r="F155" s="209" t="s">
        <v>761</v>
      </c>
      <c r="G155" s="210" t="s">
        <v>160</v>
      </c>
      <c r="H155" s="211">
        <v>100.5</v>
      </c>
      <c r="I155" s="212"/>
      <c r="J155" s="213">
        <f>ROUND(I155*H155,2)</f>
        <v>0</v>
      </c>
      <c r="K155" s="209" t="s">
        <v>1</v>
      </c>
      <c r="L155" s="38"/>
      <c r="M155" s="214" t="s">
        <v>1</v>
      </c>
      <c r="N155" s="215" t="s">
        <v>42</v>
      </c>
      <c r="O155" s="70"/>
      <c r="P155" s="216">
        <f>O155*H155</f>
        <v>0</v>
      </c>
      <c r="Q155" s="216">
        <v>0</v>
      </c>
      <c r="R155" s="216">
        <f>Q155*H155</f>
        <v>0</v>
      </c>
      <c r="S155" s="216">
        <v>0</v>
      </c>
      <c r="T155" s="217">
        <f>S155*H155</f>
        <v>0</v>
      </c>
      <c r="U155" s="33"/>
      <c r="V155" s="33"/>
      <c r="W155" s="33"/>
      <c r="X155" s="33"/>
      <c r="Y155" s="33"/>
      <c r="Z155" s="33"/>
      <c r="AA155" s="33"/>
      <c r="AB155" s="33"/>
      <c r="AC155" s="33"/>
      <c r="AD155" s="33"/>
      <c r="AE155" s="33"/>
      <c r="AR155" s="218" t="s">
        <v>162</v>
      </c>
      <c r="AT155" s="218" t="s">
        <v>157</v>
      </c>
      <c r="AU155" s="218" t="s">
        <v>86</v>
      </c>
      <c r="AY155" s="16" t="s">
        <v>154</v>
      </c>
      <c r="BE155" s="219">
        <f>IF(N155="základní",J155,0)</f>
        <v>0</v>
      </c>
      <c r="BF155" s="219">
        <f>IF(N155="snížená",J155,0)</f>
        <v>0</v>
      </c>
      <c r="BG155" s="219">
        <f>IF(N155="zákl. přenesená",J155,0)</f>
        <v>0</v>
      </c>
      <c r="BH155" s="219">
        <f>IF(N155="sníž. přenesená",J155,0)</f>
        <v>0</v>
      </c>
      <c r="BI155" s="219">
        <f>IF(N155="nulová",J155,0)</f>
        <v>0</v>
      </c>
      <c r="BJ155" s="16" t="s">
        <v>84</v>
      </c>
      <c r="BK155" s="219">
        <f>ROUND(I155*H155,2)</f>
        <v>0</v>
      </c>
      <c r="BL155" s="16" t="s">
        <v>162</v>
      </c>
      <c r="BM155" s="218" t="s">
        <v>762</v>
      </c>
    </row>
    <row r="156" spans="1:65" s="2" customFormat="1" ht="11.25">
      <c r="A156" s="33"/>
      <c r="B156" s="34"/>
      <c r="C156" s="35"/>
      <c r="D156" s="220" t="s">
        <v>164</v>
      </c>
      <c r="E156" s="35"/>
      <c r="F156" s="221" t="s">
        <v>763</v>
      </c>
      <c r="G156" s="35"/>
      <c r="H156" s="35"/>
      <c r="I156" s="121"/>
      <c r="J156" s="35"/>
      <c r="K156" s="35"/>
      <c r="L156" s="38"/>
      <c r="M156" s="222"/>
      <c r="N156" s="223"/>
      <c r="O156" s="70"/>
      <c r="P156" s="70"/>
      <c r="Q156" s="70"/>
      <c r="R156" s="70"/>
      <c r="S156" s="70"/>
      <c r="T156" s="71"/>
      <c r="U156" s="33"/>
      <c r="V156" s="33"/>
      <c r="W156" s="33"/>
      <c r="X156" s="33"/>
      <c r="Y156" s="33"/>
      <c r="Z156" s="33"/>
      <c r="AA156" s="33"/>
      <c r="AB156" s="33"/>
      <c r="AC156" s="33"/>
      <c r="AD156" s="33"/>
      <c r="AE156" s="33"/>
      <c r="AT156" s="16" t="s">
        <v>164</v>
      </c>
      <c r="AU156" s="16" t="s">
        <v>86</v>
      </c>
    </row>
    <row r="157" spans="1:65" s="13" customFormat="1" ht="11.25">
      <c r="B157" s="225"/>
      <c r="C157" s="226"/>
      <c r="D157" s="220" t="s">
        <v>168</v>
      </c>
      <c r="E157" s="227" t="s">
        <v>1</v>
      </c>
      <c r="F157" s="228" t="s">
        <v>764</v>
      </c>
      <c r="G157" s="226"/>
      <c r="H157" s="229">
        <v>100.5</v>
      </c>
      <c r="I157" s="230"/>
      <c r="J157" s="226"/>
      <c r="K157" s="226"/>
      <c r="L157" s="231"/>
      <c r="M157" s="232"/>
      <c r="N157" s="233"/>
      <c r="O157" s="233"/>
      <c r="P157" s="233"/>
      <c r="Q157" s="233"/>
      <c r="R157" s="233"/>
      <c r="S157" s="233"/>
      <c r="T157" s="234"/>
      <c r="AT157" s="235" t="s">
        <v>168</v>
      </c>
      <c r="AU157" s="235" t="s">
        <v>86</v>
      </c>
      <c r="AV157" s="13" t="s">
        <v>86</v>
      </c>
      <c r="AW157" s="13" t="s">
        <v>34</v>
      </c>
      <c r="AX157" s="13" t="s">
        <v>84</v>
      </c>
      <c r="AY157" s="235" t="s">
        <v>154</v>
      </c>
    </row>
    <row r="158" spans="1:65" s="2" customFormat="1" ht="16.5" customHeight="1">
      <c r="A158" s="33"/>
      <c r="B158" s="34"/>
      <c r="C158" s="247" t="s">
        <v>238</v>
      </c>
      <c r="D158" s="247" t="s">
        <v>443</v>
      </c>
      <c r="E158" s="248" t="s">
        <v>765</v>
      </c>
      <c r="F158" s="249" t="s">
        <v>766</v>
      </c>
      <c r="G158" s="250" t="s">
        <v>179</v>
      </c>
      <c r="H158" s="251">
        <v>181</v>
      </c>
      <c r="I158" s="252"/>
      <c r="J158" s="253">
        <f>ROUND(I158*H158,2)</f>
        <v>0</v>
      </c>
      <c r="K158" s="249" t="s">
        <v>1</v>
      </c>
      <c r="L158" s="254"/>
      <c r="M158" s="255" t="s">
        <v>1</v>
      </c>
      <c r="N158" s="256" t="s">
        <v>42</v>
      </c>
      <c r="O158" s="70"/>
      <c r="P158" s="216">
        <f>O158*H158</f>
        <v>0</v>
      </c>
      <c r="Q158" s="216">
        <v>3.2500000000000001E-2</v>
      </c>
      <c r="R158" s="216">
        <f>Q158*H158</f>
        <v>5.8825000000000003</v>
      </c>
      <c r="S158" s="216">
        <v>0</v>
      </c>
      <c r="T158" s="217">
        <f>S158*H158</f>
        <v>0</v>
      </c>
      <c r="U158" s="33"/>
      <c r="V158" s="33"/>
      <c r="W158" s="33"/>
      <c r="X158" s="33"/>
      <c r="Y158" s="33"/>
      <c r="Z158" s="33"/>
      <c r="AA158" s="33"/>
      <c r="AB158" s="33"/>
      <c r="AC158" s="33"/>
      <c r="AD158" s="33"/>
      <c r="AE158" s="33"/>
      <c r="AR158" s="218" t="s">
        <v>208</v>
      </c>
      <c r="AT158" s="218" t="s">
        <v>443</v>
      </c>
      <c r="AU158" s="218" t="s">
        <v>86</v>
      </c>
      <c r="AY158" s="16" t="s">
        <v>154</v>
      </c>
      <c r="BE158" s="219">
        <f>IF(N158="základní",J158,0)</f>
        <v>0</v>
      </c>
      <c r="BF158" s="219">
        <f>IF(N158="snížená",J158,0)</f>
        <v>0</v>
      </c>
      <c r="BG158" s="219">
        <f>IF(N158="zákl. přenesená",J158,0)</f>
        <v>0</v>
      </c>
      <c r="BH158" s="219">
        <f>IF(N158="sníž. přenesená",J158,0)</f>
        <v>0</v>
      </c>
      <c r="BI158" s="219">
        <f>IF(N158="nulová",J158,0)</f>
        <v>0</v>
      </c>
      <c r="BJ158" s="16" t="s">
        <v>84</v>
      </c>
      <c r="BK158" s="219">
        <f>ROUND(I158*H158,2)</f>
        <v>0</v>
      </c>
      <c r="BL158" s="16" t="s">
        <v>162</v>
      </c>
      <c r="BM158" s="218" t="s">
        <v>767</v>
      </c>
    </row>
    <row r="159" spans="1:65" s="2" customFormat="1" ht="11.25">
      <c r="A159" s="33"/>
      <c r="B159" s="34"/>
      <c r="C159" s="35"/>
      <c r="D159" s="220" t="s">
        <v>164</v>
      </c>
      <c r="E159" s="35"/>
      <c r="F159" s="221" t="s">
        <v>766</v>
      </c>
      <c r="G159" s="35"/>
      <c r="H159" s="35"/>
      <c r="I159" s="121"/>
      <c r="J159" s="35"/>
      <c r="K159" s="35"/>
      <c r="L159" s="38"/>
      <c r="M159" s="222"/>
      <c r="N159" s="223"/>
      <c r="O159" s="70"/>
      <c r="P159" s="70"/>
      <c r="Q159" s="70"/>
      <c r="R159" s="70"/>
      <c r="S159" s="70"/>
      <c r="T159" s="71"/>
      <c r="U159" s="33"/>
      <c r="V159" s="33"/>
      <c r="W159" s="33"/>
      <c r="X159" s="33"/>
      <c r="Y159" s="33"/>
      <c r="Z159" s="33"/>
      <c r="AA159" s="33"/>
      <c r="AB159" s="33"/>
      <c r="AC159" s="33"/>
      <c r="AD159" s="33"/>
      <c r="AE159" s="33"/>
      <c r="AT159" s="16" t="s">
        <v>164</v>
      </c>
      <c r="AU159" s="16" t="s">
        <v>86</v>
      </c>
    </row>
    <row r="160" spans="1:65" s="2" customFormat="1" ht="16.5" customHeight="1">
      <c r="A160" s="33"/>
      <c r="B160" s="34"/>
      <c r="C160" s="247" t="s">
        <v>243</v>
      </c>
      <c r="D160" s="247" t="s">
        <v>443</v>
      </c>
      <c r="E160" s="248" t="s">
        <v>768</v>
      </c>
      <c r="F160" s="249" t="s">
        <v>769</v>
      </c>
      <c r="G160" s="250" t="s">
        <v>179</v>
      </c>
      <c r="H160" s="251">
        <v>446</v>
      </c>
      <c r="I160" s="252"/>
      <c r="J160" s="253">
        <f>ROUND(I160*H160,2)</f>
        <v>0</v>
      </c>
      <c r="K160" s="249" t="s">
        <v>1</v>
      </c>
      <c r="L160" s="254"/>
      <c r="M160" s="255" t="s">
        <v>1</v>
      </c>
      <c r="N160" s="256" t="s">
        <v>42</v>
      </c>
      <c r="O160" s="70"/>
      <c r="P160" s="216">
        <f>O160*H160</f>
        <v>0</v>
      </c>
      <c r="Q160" s="216">
        <v>0.05</v>
      </c>
      <c r="R160" s="216">
        <f>Q160*H160</f>
        <v>22.3</v>
      </c>
      <c r="S160" s="216">
        <v>0</v>
      </c>
      <c r="T160" s="217">
        <f>S160*H160</f>
        <v>0</v>
      </c>
      <c r="U160" s="33"/>
      <c r="V160" s="33"/>
      <c r="W160" s="33"/>
      <c r="X160" s="33"/>
      <c r="Y160" s="33"/>
      <c r="Z160" s="33"/>
      <c r="AA160" s="33"/>
      <c r="AB160" s="33"/>
      <c r="AC160" s="33"/>
      <c r="AD160" s="33"/>
      <c r="AE160" s="33"/>
      <c r="AR160" s="218" t="s">
        <v>208</v>
      </c>
      <c r="AT160" s="218" t="s">
        <v>443</v>
      </c>
      <c r="AU160" s="218" t="s">
        <v>86</v>
      </c>
      <c r="AY160" s="16" t="s">
        <v>154</v>
      </c>
      <c r="BE160" s="219">
        <f>IF(N160="základní",J160,0)</f>
        <v>0</v>
      </c>
      <c r="BF160" s="219">
        <f>IF(N160="snížená",J160,0)</f>
        <v>0</v>
      </c>
      <c r="BG160" s="219">
        <f>IF(N160="zákl. přenesená",J160,0)</f>
        <v>0</v>
      </c>
      <c r="BH160" s="219">
        <f>IF(N160="sníž. přenesená",J160,0)</f>
        <v>0</v>
      </c>
      <c r="BI160" s="219">
        <f>IF(N160="nulová",J160,0)</f>
        <v>0</v>
      </c>
      <c r="BJ160" s="16" t="s">
        <v>84</v>
      </c>
      <c r="BK160" s="219">
        <f>ROUND(I160*H160,2)</f>
        <v>0</v>
      </c>
      <c r="BL160" s="16" t="s">
        <v>162</v>
      </c>
      <c r="BM160" s="218" t="s">
        <v>770</v>
      </c>
    </row>
    <row r="161" spans="1:65" s="2" customFormat="1" ht="11.25">
      <c r="A161" s="33"/>
      <c r="B161" s="34"/>
      <c r="C161" s="35"/>
      <c r="D161" s="220" t="s">
        <v>164</v>
      </c>
      <c r="E161" s="35"/>
      <c r="F161" s="221" t="s">
        <v>769</v>
      </c>
      <c r="G161" s="35"/>
      <c r="H161" s="35"/>
      <c r="I161" s="121"/>
      <c r="J161" s="35"/>
      <c r="K161" s="35"/>
      <c r="L161" s="38"/>
      <c r="M161" s="222"/>
      <c r="N161" s="223"/>
      <c r="O161" s="70"/>
      <c r="P161" s="70"/>
      <c r="Q161" s="70"/>
      <c r="R161" s="70"/>
      <c r="S161" s="70"/>
      <c r="T161" s="71"/>
      <c r="U161" s="33"/>
      <c r="V161" s="33"/>
      <c r="W161" s="33"/>
      <c r="X161" s="33"/>
      <c r="Y161" s="33"/>
      <c r="Z161" s="33"/>
      <c r="AA161" s="33"/>
      <c r="AB161" s="33"/>
      <c r="AC161" s="33"/>
      <c r="AD161" s="33"/>
      <c r="AE161" s="33"/>
      <c r="AT161" s="16" t="s">
        <v>164</v>
      </c>
      <c r="AU161" s="16" t="s">
        <v>86</v>
      </c>
    </row>
    <row r="162" spans="1:65" s="2" customFormat="1" ht="16.5" customHeight="1">
      <c r="A162" s="33"/>
      <c r="B162" s="34"/>
      <c r="C162" s="207" t="s">
        <v>8</v>
      </c>
      <c r="D162" s="207" t="s">
        <v>157</v>
      </c>
      <c r="E162" s="208" t="s">
        <v>771</v>
      </c>
      <c r="F162" s="209" t="s">
        <v>772</v>
      </c>
      <c r="G162" s="210" t="s">
        <v>198</v>
      </c>
      <c r="H162" s="211">
        <v>139.53299999999999</v>
      </c>
      <c r="I162" s="212"/>
      <c r="J162" s="213">
        <f>ROUND(I162*H162,2)</f>
        <v>0</v>
      </c>
      <c r="K162" s="209" t="s">
        <v>1</v>
      </c>
      <c r="L162" s="38"/>
      <c r="M162" s="214" t="s">
        <v>1</v>
      </c>
      <c r="N162" s="215" t="s">
        <v>42</v>
      </c>
      <c r="O162" s="70"/>
      <c r="P162" s="216">
        <f>O162*H162</f>
        <v>0</v>
      </c>
      <c r="Q162" s="216">
        <v>0</v>
      </c>
      <c r="R162" s="216">
        <f>Q162*H162</f>
        <v>0</v>
      </c>
      <c r="S162" s="216">
        <v>0</v>
      </c>
      <c r="T162" s="217">
        <f>S162*H162</f>
        <v>0</v>
      </c>
      <c r="U162" s="33"/>
      <c r="V162" s="33"/>
      <c r="W162" s="33"/>
      <c r="X162" s="33"/>
      <c r="Y162" s="33"/>
      <c r="Z162" s="33"/>
      <c r="AA162" s="33"/>
      <c r="AB162" s="33"/>
      <c r="AC162" s="33"/>
      <c r="AD162" s="33"/>
      <c r="AE162" s="33"/>
      <c r="AR162" s="218" t="s">
        <v>162</v>
      </c>
      <c r="AT162" s="218" t="s">
        <v>157</v>
      </c>
      <c r="AU162" s="218" t="s">
        <v>86</v>
      </c>
      <c r="AY162" s="16" t="s">
        <v>154</v>
      </c>
      <c r="BE162" s="219">
        <f>IF(N162="základní",J162,0)</f>
        <v>0</v>
      </c>
      <c r="BF162" s="219">
        <f>IF(N162="snížená",J162,0)</f>
        <v>0</v>
      </c>
      <c r="BG162" s="219">
        <f>IF(N162="zákl. přenesená",J162,0)</f>
        <v>0</v>
      </c>
      <c r="BH162" s="219">
        <f>IF(N162="sníž. přenesená",J162,0)</f>
        <v>0</v>
      </c>
      <c r="BI162" s="219">
        <f>IF(N162="nulová",J162,0)</f>
        <v>0</v>
      </c>
      <c r="BJ162" s="16" t="s">
        <v>84</v>
      </c>
      <c r="BK162" s="219">
        <f>ROUND(I162*H162,2)</f>
        <v>0</v>
      </c>
      <c r="BL162" s="16" t="s">
        <v>162</v>
      </c>
      <c r="BM162" s="218" t="s">
        <v>773</v>
      </c>
    </row>
    <row r="163" spans="1:65" s="2" customFormat="1" ht="11.25">
      <c r="A163" s="33"/>
      <c r="B163" s="34"/>
      <c r="C163" s="35"/>
      <c r="D163" s="220" t="s">
        <v>164</v>
      </c>
      <c r="E163" s="35"/>
      <c r="F163" s="221" t="s">
        <v>772</v>
      </c>
      <c r="G163" s="35"/>
      <c r="H163" s="35"/>
      <c r="I163" s="121"/>
      <c r="J163" s="35"/>
      <c r="K163" s="35"/>
      <c r="L163" s="38"/>
      <c r="M163" s="222"/>
      <c r="N163" s="223"/>
      <c r="O163" s="70"/>
      <c r="P163" s="70"/>
      <c r="Q163" s="70"/>
      <c r="R163" s="70"/>
      <c r="S163" s="70"/>
      <c r="T163" s="71"/>
      <c r="U163" s="33"/>
      <c r="V163" s="33"/>
      <c r="W163" s="33"/>
      <c r="X163" s="33"/>
      <c r="Y163" s="33"/>
      <c r="Z163" s="33"/>
      <c r="AA163" s="33"/>
      <c r="AB163" s="33"/>
      <c r="AC163" s="33"/>
      <c r="AD163" s="33"/>
      <c r="AE163" s="33"/>
      <c r="AT163" s="16" t="s">
        <v>164</v>
      </c>
      <c r="AU163" s="16" t="s">
        <v>86</v>
      </c>
    </row>
    <row r="164" spans="1:65" s="13" customFormat="1" ht="22.5">
      <c r="B164" s="225"/>
      <c r="C164" s="226"/>
      <c r="D164" s="220" t="s">
        <v>168</v>
      </c>
      <c r="E164" s="227" t="s">
        <v>1</v>
      </c>
      <c r="F164" s="228" t="s">
        <v>774</v>
      </c>
      <c r="G164" s="226"/>
      <c r="H164" s="229">
        <v>139.53299999999999</v>
      </c>
      <c r="I164" s="230"/>
      <c r="J164" s="226"/>
      <c r="K164" s="226"/>
      <c r="L164" s="231"/>
      <c r="M164" s="232"/>
      <c r="N164" s="233"/>
      <c r="O164" s="233"/>
      <c r="P164" s="233"/>
      <c r="Q164" s="233"/>
      <c r="R164" s="233"/>
      <c r="S164" s="233"/>
      <c r="T164" s="234"/>
      <c r="AT164" s="235" t="s">
        <v>168</v>
      </c>
      <c r="AU164" s="235" t="s">
        <v>86</v>
      </c>
      <c r="AV164" s="13" t="s">
        <v>86</v>
      </c>
      <c r="AW164" s="13" t="s">
        <v>34</v>
      </c>
      <c r="AX164" s="13" t="s">
        <v>84</v>
      </c>
      <c r="AY164" s="235" t="s">
        <v>154</v>
      </c>
    </row>
    <row r="165" spans="1:65" s="2" customFormat="1" ht="21.75" customHeight="1">
      <c r="A165" s="33"/>
      <c r="B165" s="34"/>
      <c r="C165" s="207" t="s">
        <v>253</v>
      </c>
      <c r="D165" s="207" t="s">
        <v>157</v>
      </c>
      <c r="E165" s="208" t="s">
        <v>775</v>
      </c>
      <c r="F165" s="209" t="s">
        <v>776</v>
      </c>
      <c r="G165" s="210" t="s">
        <v>160</v>
      </c>
      <c r="H165" s="211">
        <v>58</v>
      </c>
      <c r="I165" s="212"/>
      <c r="J165" s="213">
        <f>ROUND(I165*H165,2)</f>
        <v>0</v>
      </c>
      <c r="K165" s="209" t="s">
        <v>161</v>
      </c>
      <c r="L165" s="38"/>
      <c r="M165" s="214" t="s">
        <v>1</v>
      </c>
      <c r="N165" s="215" t="s">
        <v>42</v>
      </c>
      <c r="O165" s="70"/>
      <c r="P165" s="216">
        <f>O165*H165</f>
        <v>0</v>
      </c>
      <c r="Q165" s="216">
        <v>0</v>
      </c>
      <c r="R165" s="216">
        <f>Q165*H165</f>
        <v>0</v>
      </c>
      <c r="S165" s="216">
        <v>0</v>
      </c>
      <c r="T165" s="217">
        <f>S165*H165</f>
        <v>0</v>
      </c>
      <c r="U165" s="33"/>
      <c r="V165" s="33"/>
      <c r="W165" s="33"/>
      <c r="X165" s="33"/>
      <c r="Y165" s="33"/>
      <c r="Z165" s="33"/>
      <c r="AA165" s="33"/>
      <c r="AB165" s="33"/>
      <c r="AC165" s="33"/>
      <c r="AD165" s="33"/>
      <c r="AE165" s="33"/>
      <c r="AR165" s="218" t="s">
        <v>162</v>
      </c>
      <c r="AT165" s="218" t="s">
        <v>157</v>
      </c>
      <c r="AU165" s="218" t="s">
        <v>86</v>
      </c>
      <c r="AY165" s="16" t="s">
        <v>154</v>
      </c>
      <c r="BE165" s="219">
        <f>IF(N165="základní",J165,0)</f>
        <v>0</v>
      </c>
      <c r="BF165" s="219">
        <f>IF(N165="snížená",J165,0)</f>
        <v>0</v>
      </c>
      <c r="BG165" s="219">
        <f>IF(N165="zákl. přenesená",J165,0)</f>
        <v>0</v>
      </c>
      <c r="BH165" s="219">
        <f>IF(N165="sníž. přenesená",J165,0)</f>
        <v>0</v>
      </c>
      <c r="BI165" s="219">
        <f>IF(N165="nulová",J165,0)</f>
        <v>0</v>
      </c>
      <c r="BJ165" s="16" t="s">
        <v>84</v>
      </c>
      <c r="BK165" s="219">
        <f>ROUND(I165*H165,2)</f>
        <v>0</v>
      </c>
      <c r="BL165" s="16" t="s">
        <v>162</v>
      </c>
      <c r="BM165" s="218" t="s">
        <v>777</v>
      </c>
    </row>
    <row r="166" spans="1:65" s="2" customFormat="1" ht="19.5">
      <c r="A166" s="33"/>
      <c r="B166" s="34"/>
      <c r="C166" s="35"/>
      <c r="D166" s="220" t="s">
        <v>164</v>
      </c>
      <c r="E166" s="35"/>
      <c r="F166" s="221" t="s">
        <v>778</v>
      </c>
      <c r="G166" s="35"/>
      <c r="H166" s="35"/>
      <c r="I166" s="121"/>
      <c r="J166" s="35"/>
      <c r="K166" s="35"/>
      <c r="L166" s="38"/>
      <c r="M166" s="222"/>
      <c r="N166" s="223"/>
      <c r="O166" s="70"/>
      <c r="P166" s="70"/>
      <c r="Q166" s="70"/>
      <c r="R166" s="70"/>
      <c r="S166" s="70"/>
      <c r="T166" s="71"/>
      <c r="U166" s="33"/>
      <c r="V166" s="33"/>
      <c r="W166" s="33"/>
      <c r="X166" s="33"/>
      <c r="Y166" s="33"/>
      <c r="Z166" s="33"/>
      <c r="AA166" s="33"/>
      <c r="AB166" s="33"/>
      <c r="AC166" s="33"/>
      <c r="AD166" s="33"/>
      <c r="AE166" s="33"/>
      <c r="AT166" s="16" t="s">
        <v>164</v>
      </c>
      <c r="AU166" s="16" t="s">
        <v>86</v>
      </c>
    </row>
    <row r="167" spans="1:65" s="13" customFormat="1" ht="11.25">
      <c r="B167" s="225"/>
      <c r="C167" s="226"/>
      <c r="D167" s="220" t="s">
        <v>168</v>
      </c>
      <c r="E167" s="227" t="s">
        <v>1</v>
      </c>
      <c r="F167" s="228" t="s">
        <v>779</v>
      </c>
      <c r="G167" s="226"/>
      <c r="H167" s="229">
        <v>58</v>
      </c>
      <c r="I167" s="230"/>
      <c r="J167" s="226"/>
      <c r="K167" s="226"/>
      <c r="L167" s="231"/>
      <c r="M167" s="232"/>
      <c r="N167" s="233"/>
      <c r="O167" s="233"/>
      <c r="P167" s="233"/>
      <c r="Q167" s="233"/>
      <c r="R167" s="233"/>
      <c r="S167" s="233"/>
      <c r="T167" s="234"/>
      <c r="AT167" s="235" t="s">
        <v>168</v>
      </c>
      <c r="AU167" s="235" t="s">
        <v>86</v>
      </c>
      <c r="AV167" s="13" t="s">
        <v>86</v>
      </c>
      <c r="AW167" s="13" t="s">
        <v>34</v>
      </c>
      <c r="AX167" s="13" t="s">
        <v>84</v>
      </c>
      <c r="AY167" s="235" t="s">
        <v>154</v>
      </c>
    </row>
    <row r="168" spans="1:65" s="2" customFormat="1" ht="21.75" customHeight="1">
      <c r="A168" s="33"/>
      <c r="B168" s="34"/>
      <c r="C168" s="247" t="s">
        <v>259</v>
      </c>
      <c r="D168" s="247" t="s">
        <v>443</v>
      </c>
      <c r="E168" s="248" t="s">
        <v>780</v>
      </c>
      <c r="F168" s="249" t="s">
        <v>781</v>
      </c>
      <c r="G168" s="250" t="s">
        <v>179</v>
      </c>
      <c r="H168" s="251">
        <v>58</v>
      </c>
      <c r="I168" s="252"/>
      <c r="J168" s="253">
        <f>ROUND(I168*H168,2)</f>
        <v>0</v>
      </c>
      <c r="K168" s="249" t="s">
        <v>161</v>
      </c>
      <c r="L168" s="254"/>
      <c r="M168" s="255" t="s">
        <v>1</v>
      </c>
      <c r="N168" s="256" t="s">
        <v>42</v>
      </c>
      <c r="O168" s="70"/>
      <c r="P168" s="216">
        <f>O168*H168</f>
        <v>0</v>
      </c>
      <c r="Q168" s="216">
        <v>5.8999999999999997E-2</v>
      </c>
      <c r="R168" s="216">
        <f>Q168*H168</f>
        <v>3.4219999999999997</v>
      </c>
      <c r="S168" s="216">
        <v>0</v>
      </c>
      <c r="T168" s="217">
        <f>S168*H168</f>
        <v>0</v>
      </c>
      <c r="U168" s="33"/>
      <c r="V168" s="33"/>
      <c r="W168" s="33"/>
      <c r="X168" s="33"/>
      <c r="Y168" s="33"/>
      <c r="Z168" s="33"/>
      <c r="AA168" s="33"/>
      <c r="AB168" s="33"/>
      <c r="AC168" s="33"/>
      <c r="AD168" s="33"/>
      <c r="AE168" s="33"/>
      <c r="AR168" s="218" t="s">
        <v>208</v>
      </c>
      <c r="AT168" s="218" t="s">
        <v>443</v>
      </c>
      <c r="AU168" s="218" t="s">
        <v>86</v>
      </c>
      <c r="AY168" s="16" t="s">
        <v>154</v>
      </c>
      <c r="BE168" s="219">
        <f>IF(N168="základní",J168,0)</f>
        <v>0</v>
      </c>
      <c r="BF168" s="219">
        <f>IF(N168="snížená",J168,0)</f>
        <v>0</v>
      </c>
      <c r="BG168" s="219">
        <f>IF(N168="zákl. přenesená",J168,0)</f>
        <v>0</v>
      </c>
      <c r="BH168" s="219">
        <f>IF(N168="sníž. přenesená",J168,0)</f>
        <v>0</v>
      </c>
      <c r="BI168" s="219">
        <f>IF(N168="nulová",J168,0)</f>
        <v>0</v>
      </c>
      <c r="BJ168" s="16" t="s">
        <v>84</v>
      </c>
      <c r="BK168" s="219">
        <f>ROUND(I168*H168,2)</f>
        <v>0</v>
      </c>
      <c r="BL168" s="16" t="s">
        <v>162</v>
      </c>
      <c r="BM168" s="218" t="s">
        <v>782</v>
      </c>
    </row>
    <row r="169" spans="1:65" s="2" customFormat="1" ht="11.25">
      <c r="A169" s="33"/>
      <c r="B169" s="34"/>
      <c r="C169" s="35"/>
      <c r="D169" s="220" t="s">
        <v>164</v>
      </c>
      <c r="E169" s="35"/>
      <c r="F169" s="221" t="s">
        <v>781</v>
      </c>
      <c r="G169" s="35"/>
      <c r="H169" s="35"/>
      <c r="I169" s="121"/>
      <c r="J169" s="35"/>
      <c r="K169" s="35"/>
      <c r="L169" s="38"/>
      <c r="M169" s="222"/>
      <c r="N169" s="223"/>
      <c r="O169" s="70"/>
      <c r="P169" s="70"/>
      <c r="Q169" s="70"/>
      <c r="R169" s="70"/>
      <c r="S169" s="70"/>
      <c r="T169" s="71"/>
      <c r="U169" s="33"/>
      <c r="V169" s="33"/>
      <c r="W169" s="33"/>
      <c r="X169" s="33"/>
      <c r="Y169" s="33"/>
      <c r="Z169" s="33"/>
      <c r="AA169" s="33"/>
      <c r="AB169" s="33"/>
      <c r="AC169" s="33"/>
      <c r="AD169" s="33"/>
      <c r="AE169" s="33"/>
      <c r="AT169" s="16" t="s">
        <v>164</v>
      </c>
      <c r="AU169" s="16" t="s">
        <v>86</v>
      </c>
    </row>
    <row r="170" spans="1:65" s="2" customFormat="1" ht="21.75" customHeight="1">
      <c r="A170" s="33"/>
      <c r="B170" s="34"/>
      <c r="C170" s="247" t="s">
        <v>264</v>
      </c>
      <c r="D170" s="247" t="s">
        <v>443</v>
      </c>
      <c r="E170" s="248" t="s">
        <v>577</v>
      </c>
      <c r="F170" s="249" t="s">
        <v>578</v>
      </c>
      <c r="G170" s="250" t="s">
        <v>198</v>
      </c>
      <c r="H170" s="251">
        <v>2.3199999999999998</v>
      </c>
      <c r="I170" s="252"/>
      <c r="J170" s="253">
        <f>ROUND(I170*H170,2)</f>
        <v>0</v>
      </c>
      <c r="K170" s="249" t="s">
        <v>161</v>
      </c>
      <c r="L170" s="254"/>
      <c r="M170" s="255" t="s">
        <v>1</v>
      </c>
      <c r="N170" s="256" t="s">
        <v>42</v>
      </c>
      <c r="O170" s="70"/>
      <c r="P170" s="216">
        <f>O170*H170</f>
        <v>0</v>
      </c>
      <c r="Q170" s="216">
        <v>2.4289999999999998</v>
      </c>
      <c r="R170" s="216">
        <f>Q170*H170</f>
        <v>5.635279999999999</v>
      </c>
      <c r="S170" s="216">
        <v>0</v>
      </c>
      <c r="T170" s="217">
        <f>S170*H170</f>
        <v>0</v>
      </c>
      <c r="U170" s="33"/>
      <c r="V170" s="33"/>
      <c r="W170" s="33"/>
      <c r="X170" s="33"/>
      <c r="Y170" s="33"/>
      <c r="Z170" s="33"/>
      <c r="AA170" s="33"/>
      <c r="AB170" s="33"/>
      <c r="AC170" s="33"/>
      <c r="AD170" s="33"/>
      <c r="AE170" s="33"/>
      <c r="AR170" s="218" t="s">
        <v>208</v>
      </c>
      <c r="AT170" s="218" t="s">
        <v>443</v>
      </c>
      <c r="AU170" s="218" t="s">
        <v>86</v>
      </c>
      <c r="AY170" s="16" t="s">
        <v>154</v>
      </c>
      <c r="BE170" s="219">
        <f>IF(N170="základní",J170,0)</f>
        <v>0</v>
      </c>
      <c r="BF170" s="219">
        <f>IF(N170="snížená",J170,0)</f>
        <v>0</v>
      </c>
      <c r="BG170" s="219">
        <f>IF(N170="zákl. přenesená",J170,0)</f>
        <v>0</v>
      </c>
      <c r="BH170" s="219">
        <f>IF(N170="sníž. přenesená",J170,0)</f>
        <v>0</v>
      </c>
      <c r="BI170" s="219">
        <f>IF(N170="nulová",J170,0)</f>
        <v>0</v>
      </c>
      <c r="BJ170" s="16" t="s">
        <v>84</v>
      </c>
      <c r="BK170" s="219">
        <f>ROUND(I170*H170,2)</f>
        <v>0</v>
      </c>
      <c r="BL170" s="16" t="s">
        <v>162</v>
      </c>
      <c r="BM170" s="218" t="s">
        <v>783</v>
      </c>
    </row>
    <row r="171" spans="1:65" s="2" customFormat="1" ht="11.25">
      <c r="A171" s="33"/>
      <c r="B171" s="34"/>
      <c r="C171" s="35"/>
      <c r="D171" s="220" t="s">
        <v>164</v>
      </c>
      <c r="E171" s="35"/>
      <c r="F171" s="221" t="s">
        <v>578</v>
      </c>
      <c r="G171" s="35"/>
      <c r="H171" s="35"/>
      <c r="I171" s="121"/>
      <c r="J171" s="35"/>
      <c r="K171" s="35"/>
      <c r="L171" s="38"/>
      <c r="M171" s="222"/>
      <c r="N171" s="223"/>
      <c r="O171" s="70"/>
      <c r="P171" s="70"/>
      <c r="Q171" s="70"/>
      <c r="R171" s="70"/>
      <c r="S171" s="70"/>
      <c r="T171" s="71"/>
      <c r="U171" s="33"/>
      <c r="V171" s="33"/>
      <c r="W171" s="33"/>
      <c r="X171" s="33"/>
      <c r="Y171" s="33"/>
      <c r="Z171" s="33"/>
      <c r="AA171" s="33"/>
      <c r="AB171" s="33"/>
      <c r="AC171" s="33"/>
      <c r="AD171" s="33"/>
      <c r="AE171" s="33"/>
      <c r="AT171" s="16" t="s">
        <v>164</v>
      </c>
      <c r="AU171" s="16" t="s">
        <v>86</v>
      </c>
    </row>
    <row r="172" spans="1:65" s="13" customFormat="1" ht="11.25">
      <c r="B172" s="225"/>
      <c r="C172" s="226"/>
      <c r="D172" s="220" t="s">
        <v>168</v>
      </c>
      <c r="E172" s="227" t="s">
        <v>1</v>
      </c>
      <c r="F172" s="228" t="s">
        <v>784</v>
      </c>
      <c r="G172" s="226"/>
      <c r="H172" s="229">
        <v>2.3199999999999998</v>
      </c>
      <c r="I172" s="230"/>
      <c r="J172" s="226"/>
      <c r="K172" s="226"/>
      <c r="L172" s="231"/>
      <c r="M172" s="232"/>
      <c r="N172" s="233"/>
      <c r="O172" s="233"/>
      <c r="P172" s="233"/>
      <c r="Q172" s="233"/>
      <c r="R172" s="233"/>
      <c r="S172" s="233"/>
      <c r="T172" s="234"/>
      <c r="AT172" s="235" t="s">
        <v>168</v>
      </c>
      <c r="AU172" s="235" t="s">
        <v>86</v>
      </c>
      <c r="AV172" s="13" t="s">
        <v>86</v>
      </c>
      <c r="AW172" s="13" t="s">
        <v>34</v>
      </c>
      <c r="AX172" s="13" t="s">
        <v>84</v>
      </c>
      <c r="AY172" s="235" t="s">
        <v>154</v>
      </c>
    </row>
    <row r="173" spans="1:65" s="2" customFormat="1" ht="16.5" customHeight="1">
      <c r="A173" s="33"/>
      <c r="B173" s="34"/>
      <c r="C173" s="207" t="s">
        <v>269</v>
      </c>
      <c r="D173" s="207" t="s">
        <v>157</v>
      </c>
      <c r="E173" s="208" t="s">
        <v>785</v>
      </c>
      <c r="F173" s="209" t="s">
        <v>786</v>
      </c>
      <c r="G173" s="210" t="s">
        <v>160</v>
      </c>
      <c r="H173" s="211">
        <v>9</v>
      </c>
      <c r="I173" s="212"/>
      <c r="J173" s="213">
        <f>ROUND(I173*H173,2)</f>
        <v>0</v>
      </c>
      <c r="K173" s="209" t="s">
        <v>1</v>
      </c>
      <c r="L173" s="38"/>
      <c r="M173" s="214" t="s">
        <v>1</v>
      </c>
      <c r="N173" s="215" t="s">
        <v>42</v>
      </c>
      <c r="O173" s="70"/>
      <c r="P173" s="216">
        <f>O173*H173</f>
        <v>0</v>
      </c>
      <c r="Q173" s="216">
        <v>0</v>
      </c>
      <c r="R173" s="216">
        <f>Q173*H173</f>
        <v>0</v>
      </c>
      <c r="S173" s="216">
        <v>0</v>
      </c>
      <c r="T173" s="217">
        <f>S173*H173</f>
        <v>0</v>
      </c>
      <c r="U173" s="33"/>
      <c r="V173" s="33"/>
      <c r="W173" s="33"/>
      <c r="X173" s="33"/>
      <c r="Y173" s="33"/>
      <c r="Z173" s="33"/>
      <c r="AA173" s="33"/>
      <c r="AB173" s="33"/>
      <c r="AC173" s="33"/>
      <c r="AD173" s="33"/>
      <c r="AE173" s="33"/>
      <c r="AR173" s="218" t="s">
        <v>162</v>
      </c>
      <c r="AT173" s="218" t="s">
        <v>157</v>
      </c>
      <c r="AU173" s="218" t="s">
        <v>86</v>
      </c>
      <c r="AY173" s="16" t="s">
        <v>154</v>
      </c>
      <c r="BE173" s="219">
        <f>IF(N173="základní",J173,0)</f>
        <v>0</v>
      </c>
      <c r="BF173" s="219">
        <f>IF(N173="snížená",J173,0)</f>
        <v>0</v>
      </c>
      <c r="BG173" s="219">
        <f>IF(N173="zákl. přenesená",J173,0)</f>
        <v>0</v>
      </c>
      <c r="BH173" s="219">
        <f>IF(N173="sníž. přenesená",J173,0)</f>
        <v>0</v>
      </c>
      <c r="BI173" s="219">
        <f>IF(N173="nulová",J173,0)</f>
        <v>0</v>
      </c>
      <c r="BJ173" s="16" t="s">
        <v>84</v>
      </c>
      <c r="BK173" s="219">
        <f>ROUND(I173*H173,2)</f>
        <v>0</v>
      </c>
      <c r="BL173" s="16" t="s">
        <v>162</v>
      </c>
      <c r="BM173" s="218" t="s">
        <v>787</v>
      </c>
    </row>
    <row r="174" spans="1:65" s="2" customFormat="1" ht="11.25">
      <c r="A174" s="33"/>
      <c r="B174" s="34"/>
      <c r="C174" s="35"/>
      <c r="D174" s="220" t="s">
        <v>164</v>
      </c>
      <c r="E174" s="35"/>
      <c r="F174" s="221" t="s">
        <v>786</v>
      </c>
      <c r="G174" s="35"/>
      <c r="H174" s="35"/>
      <c r="I174" s="121"/>
      <c r="J174" s="35"/>
      <c r="K174" s="35"/>
      <c r="L174" s="38"/>
      <c r="M174" s="222"/>
      <c r="N174" s="223"/>
      <c r="O174" s="70"/>
      <c r="P174" s="70"/>
      <c r="Q174" s="70"/>
      <c r="R174" s="70"/>
      <c r="S174" s="70"/>
      <c r="T174" s="71"/>
      <c r="U174" s="33"/>
      <c r="V174" s="33"/>
      <c r="W174" s="33"/>
      <c r="X174" s="33"/>
      <c r="Y174" s="33"/>
      <c r="Z174" s="33"/>
      <c r="AA174" s="33"/>
      <c r="AB174" s="33"/>
      <c r="AC174" s="33"/>
      <c r="AD174" s="33"/>
      <c r="AE174" s="33"/>
      <c r="AT174" s="16" t="s">
        <v>164</v>
      </c>
      <c r="AU174" s="16" t="s">
        <v>86</v>
      </c>
    </row>
    <row r="175" spans="1:65" s="2" customFormat="1" ht="16.5" customHeight="1">
      <c r="A175" s="33"/>
      <c r="B175" s="34"/>
      <c r="C175" s="247" t="s">
        <v>274</v>
      </c>
      <c r="D175" s="247" t="s">
        <v>443</v>
      </c>
      <c r="E175" s="248" t="s">
        <v>788</v>
      </c>
      <c r="F175" s="249" t="s">
        <v>789</v>
      </c>
      <c r="G175" s="250" t="s">
        <v>179</v>
      </c>
      <c r="H175" s="251">
        <v>30</v>
      </c>
      <c r="I175" s="252"/>
      <c r="J175" s="253">
        <f>ROUND(I175*H175,2)</f>
        <v>0</v>
      </c>
      <c r="K175" s="249" t="s">
        <v>1</v>
      </c>
      <c r="L175" s="254"/>
      <c r="M175" s="255" t="s">
        <v>1</v>
      </c>
      <c r="N175" s="256" t="s">
        <v>42</v>
      </c>
      <c r="O175" s="70"/>
      <c r="P175" s="216">
        <f>O175*H175</f>
        <v>0</v>
      </c>
      <c r="Q175" s="216">
        <v>0.15</v>
      </c>
      <c r="R175" s="216">
        <f>Q175*H175</f>
        <v>4.5</v>
      </c>
      <c r="S175" s="216">
        <v>0</v>
      </c>
      <c r="T175" s="217">
        <f>S175*H175</f>
        <v>0</v>
      </c>
      <c r="U175" s="33"/>
      <c r="V175" s="33"/>
      <c r="W175" s="33"/>
      <c r="X175" s="33"/>
      <c r="Y175" s="33"/>
      <c r="Z175" s="33"/>
      <c r="AA175" s="33"/>
      <c r="AB175" s="33"/>
      <c r="AC175" s="33"/>
      <c r="AD175" s="33"/>
      <c r="AE175" s="33"/>
      <c r="AR175" s="218" t="s">
        <v>208</v>
      </c>
      <c r="AT175" s="218" t="s">
        <v>443</v>
      </c>
      <c r="AU175" s="218" t="s">
        <v>86</v>
      </c>
      <c r="AY175" s="16" t="s">
        <v>154</v>
      </c>
      <c r="BE175" s="219">
        <f>IF(N175="základní",J175,0)</f>
        <v>0</v>
      </c>
      <c r="BF175" s="219">
        <f>IF(N175="snížená",J175,0)</f>
        <v>0</v>
      </c>
      <c r="BG175" s="219">
        <f>IF(N175="zákl. přenesená",J175,0)</f>
        <v>0</v>
      </c>
      <c r="BH175" s="219">
        <f>IF(N175="sníž. přenesená",J175,0)</f>
        <v>0</v>
      </c>
      <c r="BI175" s="219">
        <f>IF(N175="nulová",J175,0)</f>
        <v>0</v>
      </c>
      <c r="BJ175" s="16" t="s">
        <v>84</v>
      </c>
      <c r="BK175" s="219">
        <f>ROUND(I175*H175,2)</f>
        <v>0</v>
      </c>
      <c r="BL175" s="16" t="s">
        <v>162</v>
      </c>
      <c r="BM175" s="218" t="s">
        <v>790</v>
      </c>
    </row>
    <row r="176" spans="1:65" s="2" customFormat="1" ht="11.25">
      <c r="A176" s="33"/>
      <c r="B176" s="34"/>
      <c r="C176" s="35"/>
      <c r="D176" s="220" t="s">
        <v>164</v>
      </c>
      <c r="E176" s="35"/>
      <c r="F176" s="221" t="s">
        <v>789</v>
      </c>
      <c r="G176" s="35"/>
      <c r="H176" s="35"/>
      <c r="I176" s="121"/>
      <c r="J176" s="35"/>
      <c r="K176" s="35"/>
      <c r="L176" s="38"/>
      <c r="M176" s="222"/>
      <c r="N176" s="223"/>
      <c r="O176" s="70"/>
      <c r="P176" s="70"/>
      <c r="Q176" s="70"/>
      <c r="R176" s="70"/>
      <c r="S176" s="70"/>
      <c r="T176" s="71"/>
      <c r="U176" s="33"/>
      <c r="V176" s="33"/>
      <c r="W176" s="33"/>
      <c r="X176" s="33"/>
      <c r="Y176" s="33"/>
      <c r="Z176" s="33"/>
      <c r="AA176" s="33"/>
      <c r="AB176" s="33"/>
      <c r="AC176" s="33"/>
      <c r="AD176" s="33"/>
      <c r="AE176" s="33"/>
      <c r="AT176" s="16" t="s">
        <v>164</v>
      </c>
      <c r="AU176" s="16" t="s">
        <v>86</v>
      </c>
    </row>
    <row r="177" spans="1:65" s="2" customFormat="1" ht="21.75" customHeight="1">
      <c r="A177" s="33"/>
      <c r="B177" s="34"/>
      <c r="C177" s="247" t="s">
        <v>7</v>
      </c>
      <c r="D177" s="247" t="s">
        <v>443</v>
      </c>
      <c r="E177" s="248" t="s">
        <v>577</v>
      </c>
      <c r="F177" s="249" t="s">
        <v>578</v>
      </c>
      <c r="G177" s="250" t="s">
        <v>198</v>
      </c>
      <c r="H177" s="251">
        <v>0.78</v>
      </c>
      <c r="I177" s="252"/>
      <c r="J177" s="253">
        <f>ROUND(I177*H177,2)</f>
        <v>0</v>
      </c>
      <c r="K177" s="249" t="s">
        <v>161</v>
      </c>
      <c r="L177" s="254"/>
      <c r="M177" s="255" t="s">
        <v>1</v>
      </c>
      <c r="N177" s="256" t="s">
        <v>42</v>
      </c>
      <c r="O177" s="70"/>
      <c r="P177" s="216">
        <f>O177*H177</f>
        <v>0</v>
      </c>
      <c r="Q177" s="216">
        <v>2.4289999999999998</v>
      </c>
      <c r="R177" s="216">
        <f>Q177*H177</f>
        <v>1.89462</v>
      </c>
      <c r="S177" s="216">
        <v>0</v>
      </c>
      <c r="T177" s="217">
        <f>S177*H177</f>
        <v>0</v>
      </c>
      <c r="U177" s="33"/>
      <c r="V177" s="33"/>
      <c r="W177" s="33"/>
      <c r="X177" s="33"/>
      <c r="Y177" s="33"/>
      <c r="Z177" s="33"/>
      <c r="AA177" s="33"/>
      <c r="AB177" s="33"/>
      <c r="AC177" s="33"/>
      <c r="AD177" s="33"/>
      <c r="AE177" s="33"/>
      <c r="AR177" s="218" t="s">
        <v>208</v>
      </c>
      <c r="AT177" s="218" t="s">
        <v>443</v>
      </c>
      <c r="AU177" s="218" t="s">
        <v>86</v>
      </c>
      <c r="AY177" s="16" t="s">
        <v>154</v>
      </c>
      <c r="BE177" s="219">
        <f>IF(N177="základní",J177,0)</f>
        <v>0</v>
      </c>
      <c r="BF177" s="219">
        <f>IF(N177="snížená",J177,0)</f>
        <v>0</v>
      </c>
      <c r="BG177" s="219">
        <f>IF(N177="zákl. přenesená",J177,0)</f>
        <v>0</v>
      </c>
      <c r="BH177" s="219">
        <f>IF(N177="sníž. přenesená",J177,0)</f>
        <v>0</v>
      </c>
      <c r="BI177" s="219">
        <f>IF(N177="nulová",J177,0)</f>
        <v>0</v>
      </c>
      <c r="BJ177" s="16" t="s">
        <v>84</v>
      </c>
      <c r="BK177" s="219">
        <f>ROUND(I177*H177,2)</f>
        <v>0</v>
      </c>
      <c r="BL177" s="16" t="s">
        <v>162</v>
      </c>
      <c r="BM177" s="218" t="s">
        <v>791</v>
      </c>
    </row>
    <row r="178" spans="1:65" s="2" customFormat="1" ht="11.25">
      <c r="A178" s="33"/>
      <c r="B178" s="34"/>
      <c r="C178" s="35"/>
      <c r="D178" s="220" t="s">
        <v>164</v>
      </c>
      <c r="E178" s="35"/>
      <c r="F178" s="221" t="s">
        <v>578</v>
      </c>
      <c r="G178" s="35"/>
      <c r="H178" s="35"/>
      <c r="I178" s="121"/>
      <c r="J178" s="35"/>
      <c r="K178" s="35"/>
      <c r="L178" s="38"/>
      <c r="M178" s="222"/>
      <c r="N178" s="223"/>
      <c r="O178" s="70"/>
      <c r="P178" s="70"/>
      <c r="Q178" s="70"/>
      <c r="R178" s="70"/>
      <c r="S178" s="70"/>
      <c r="T178" s="71"/>
      <c r="U178" s="33"/>
      <c r="V178" s="33"/>
      <c r="W178" s="33"/>
      <c r="X178" s="33"/>
      <c r="Y178" s="33"/>
      <c r="Z178" s="33"/>
      <c r="AA178" s="33"/>
      <c r="AB178" s="33"/>
      <c r="AC178" s="33"/>
      <c r="AD178" s="33"/>
      <c r="AE178" s="33"/>
      <c r="AT178" s="16" t="s">
        <v>164</v>
      </c>
      <c r="AU178" s="16" t="s">
        <v>86</v>
      </c>
    </row>
    <row r="179" spans="1:65" s="2" customFormat="1" ht="21.75" customHeight="1">
      <c r="A179" s="33"/>
      <c r="B179" s="34"/>
      <c r="C179" s="207" t="s">
        <v>284</v>
      </c>
      <c r="D179" s="207" t="s">
        <v>157</v>
      </c>
      <c r="E179" s="208" t="s">
        <v>395</v>
      </c>
      <c r="F179" s="209" t="s">
        <v>396</v>
      </c>
      <c r="G179" s="210" t="s">
        <v>172</v>
      </c>
      <c r="H179" s="211">
        <v>323.52</v>
      </c>
      <c r="I179" s="212"/>
      <c r="J179" s="213">
        <f>ROUND(I179*H179,2)</f>
        <v>0</v>
      </c>
      <c r="K179" s="209" t="s">
        <v>161</v>
      </c>
      <c r="L179" s="38"/>
      <c r="M179" s="214" t="s">
        <v>1</v>
      </c>
      <c r="N179" s="215" t="s">
        <v>42</v>
      </c>
      <c r="O179" s="70"/>
      <c r="P179" s="216">
        <f>O179*H179</f>
        <v>0</v>
      </c>
      <c r="Q179" s="216">
        <v>0</v>
      </c>
      <c r="R179" s="216">
        <f>Q179*H179</f>
        <v>0</v>
      </c>
      <c r="S179" s="216">
        <v>0</v>
      </c>
      <c r="T179" s="217">
        <f>S179*H179</f>
        <v>0</v>
      </c>
      <c r="U179" s="33"/>
      <c r="V179" s="33"/>
      <c r="W179" s="33"/>
      <c r="X179" s="33"/>
      <c r="Y179" s="33"/>
      <c r="Z179" s="33"/>
      <c r="AA179" s="33"/>
      <c r="AB179" s="33"/>
      <c r="AC179" s="33"/>
      <c r="AD179" s="33"/>
      <c r="AE179" s="33"/>
      <c r="AR179" s="218" t="s">
        <v>162</v>
      </c>
      <c r="AT179" s="218" t="s">
        <v>157</v>
      </c>
      <c r="AU179" s="218" t="s">
        <v>86</v>
      </c>
      <c r="AY179" s="16" t="s">
        <v>154</v>
      </c>
      <c r="BE179" s="219">
        <f>IF(N179="základní",J179,0)</f>
        <v>0</v>
      </c>
      <c r="BF179" s="219">
        <f>IF(N179="snížená",J179,0)</f>
        <v>0</v>
      </c>
      <c r="BG179" s="219">
        <f>IF(N179="zákl. přenesená",J179,0)</f>
        <v>0</v>
      </c>
      <c r="BH179" s="219">
        <f>IF(N179="sníž. přenesená",J179,0)</f>
        <v>0</v>
      </c>
      <c r="BI179" s="219">
        <f>IF(N179="nulová",J179,0)</f>
        <v>0</v>
      </c>
      <c r="BJ179" s="16" t="s">
        <v>84</v>
      </c>
      <c r="BK179" s="219">
        <f>ROUND(I179*H179,2)</f>
        <v>0</v>
      </c>
      <c r="BL179" s="16" t="s">
        <v>162</v>
      </c>
      <c r="BM179" s="218" t="s">
        <v>792</v>
      </c>
    </row>
    <row r="180" spans="1:65" s="2" customFormat="1" ht="19.5">
      <c r="A180" s="33"/>
      <c r="B180" s="34"/>
      <c r="C180" s="35"/>
      <c r="D180" s="220" t="s">
        <v>164</v>
      </c>
      <c r="E180" s="35"/>
      <c r="F180" s="221" t="s">
        <v>398</v>
      </c>
      <c r="G180" s="35"/>
      <c r="H180" s="35"/>
      <c r="I180" s="121"/>
      <c r="J180" s="35"/>
      <c r="K180" s="35"/>
      <c r="L180" s="38"/>
      <c r="M180" s="222"/>
      <c r="N180" s="223"/>
      <c r="O180" s="70"/>
      <c r="P180" s="70"/>
      <c r="Q180" s="70"/>
      <c r="R180" s="70"/>
      <c r="S180" s="70"/>
      <c r="T180" s="71"/>
      <c r="U180" s="33"/>
      <c r="V180" s="33"/>
      <c r="W180" s="33"/>
      <c r="X180" s="33"/>
      <c r="Y180" s="33"/>
      <c r="Z180" s="33"/>
      <c r="AA180" s="33"/>
      <c r="AB180" s="33"/>
      <c r="AC180" s="33"/>
      <c r="AD180" s="33"/>
      <c r="AE180" s="33"/>
      <c r="AT180" s="16" t="s">
        <v>164</v>
      </c>
      <c r="AU180" s="16" t="s">
        <v>86</v>
      </c>
    </row>
    <row r="181" spans="1:65" s="13" customFormat="1" ht="11.25">
      <c r="B181" s="225"/>
      <c r="C181" s="226"/>
      <c r="D181" s="220" t="s">
        <v>168</v>
      </c>
      <c r="E181" s="227" t="s">
        <v>1</v>
      </c>
      <c r="F181" s="228" t="s">
        <v>793</v>
      </c>
      <c r="G181" s="226"/>
      <c r="H181" s="229">
        <v>323.52</v>
      </c>
      <c r="I181" s="230"/>
      <c r="J181" s="226"/>
      <c r="K181" s="226"/>
      <c r="L181" s="231"/>
      <c r="M181" s="232"/>
      <c r="N181" s="233"/>
      <c r="O181" s="233"/>
      <c r="P181" s="233"/>
      <c r="Q181" s="233"/>
      <c r="R181" s="233"/>
      <c r="S181" s="233"/>
      <c r="T181" s="234"/>
      <c r="AT181" s="235" t="s">
        <v>168</v>
      </c>
      <c r="AU181" s="235" t="s">
        <v>86</v>
      </c>
      <c r="AV181" s="13" t="s">
        <v>86</v>
      </c>
      <c r="AW181" s="13" t="s">
        <v>34</v>
      </c>
      <c r="AX181" s="13" t="s">
        <v>84</v>
      </c>
      <c r="AY181" s="235" t="s">
        <v>154</v>
      </c>
    </row>
    <row r="182" spans="1:65" s="2" customFormat="1" ht="21.75" customHeight="1">
      <c r="A182" s="33"/>
      <c r="B182" s="34"/>
      <c r="C182" s="207" t="s">
        <v>289</v>
      </c>
      <c r="D182" s="207" t="s">
        <v>157</v>
      </c>
      <c r="E182" s="208" t="s">
        <v>794</v>
      </c>
      <c r="F182" s="209" t="s">
        <v>795</v>
      </c>
      <c r="G182" s="210" t="s">
        <v>172</v>
      </c>
      <c r="H182" s="211">
        <v>296.72000000000003</v>
      </c>
      <c r="I182" s="212"/>
      <c r="J182" s="213">
        <f>ROUND(I182*H182,2)</f>
        <v>0</v>
      </c>
      <c r="K182" s="209" t="s">
        <v>161</v>
      </c>
      <c r="L182" s="38"/>
      <c r="M182" s="214" t="s">
        <v>1</v>
      </c>
      <c r="N182" s="215" t="s">
        <v>42</v>
      </c>
      <c r="O182" s="70"/>
      <c r="P182" s="216">
        <f>O182*H182</f>
        <v>0</v>
      </c>
      <c r="Q182" s="216">
        <v>0</v>
      </c>
      <c r="R182" s="216">
        <f>Q182*H182</f>
        <v>0</v>
      </c>
      <c r="S182" s="216">
        <v>0</v>
      </c>
      <c r="T182" s="217">
        <f>S182*H182</f>
        <v>0</v>
      </c>
      <c r="U182" s="33"/>
      <c r="V182" s="33"/>
      <c r="W182" s="33"/>
      <c r="X182" s="33"/>
      <c r="Y182" s="33"/>
      <c r="Z182" s="33"/>
      <c r="AA182" s="33"/>
      <c r="AB182" s="33"/>
      <c r="AC182" s="33"/>
      <c r="AD182" s="33"/>
      <c r="AE182" s="33"/>
      <c r="AR182" s="218" t="s">
        <v>162</v>
      </c>
      <c r="AT182" s="218" t="s">
        <v>157</v>
      </c>
      <c r="AU182" s="218" t="s">
        <v>86</v>
      </c>
      <c r="AY182" s="16" t="s">
        <v>154</v>
      </c>
      <c r="BE182" s="219">
        <f>IF(N182="základní",J182,0)</f>
        <v>0</v>
      </c>
      <c r="BF182" s="219">
        <f>IF(N182="snížená",J182,0)</f>
        <v>0</v>
      </c>
      <c r="BG182" s="219">
        <f>IF(N182="zákl. přenesená",J182,0)</f>
        <v>0</v>
      </c>
      <c r="BH182" s="219">
        <f>IF(N182="sníž. přenesená",J182,0)</f>
        <v>0</v>
      </c>
      <c r="BI182" s="219">
        <f>IF(N182="nulová",J182,0)</f>
        <v>0</v>
      </c>
      <c r="BJ182" s="16" t="s">
        <v>84</v>
      </c>
      <c r="BK182" s="219">
        <f>ROUND(I182*H182,2)</f>
        <v>0</v>
      </c>
      <c r="BL182" s="16" t="s">
        <v>162</v>
      </c>
      <c r="BM182" s="218" t="s">
        <v>796</v>
      </c>
    </row>
    <row r="183" spans="1:65" s="2" customFormat="1" ht="19.5">
      <c r="A183" s="33"/>
      <c r="B183" s="34"/>
      <c r="C183" s="35"/>
      <c r="D183" s="220" t="s">
        <v>164</v>
      </c>
      <c r="E183" s="35"/>
      <c r="F183" s="221" t="s">
        <v>797</v>
      </c>
      <c r="G183" s="35"/>
      <c r="H183" s="35"/>
      <c r="I183" s="121"/>
      <c r="J183" s="35"/>
      <c r="K183" s="35"/>
      <c r="L183" s="38"/>
      <c r="M183" s="222"/>
      <c r="N183" s="223"/>
      <c r="O183" s="70"/>
      <c r="P183" s="70"/>
      <c r="Q183" s="70"/>
      <c r="R183" s="70"/>
      <c r="S183" s="70"/>
      <c r="T183" s="71"/>
      <c r="U183" s="33"/>
      <c r="V183" s="33"/>
      <c r="W183" s="33"/>
      <c r="X183" s="33"/>
      <c r="Y183" s="33"/>
      <c r="Z183" s="33"/>
      <c r="AA183" s="33"/>
      <c r="AB183" s="33"/>
      <c r="AC183" s="33"/>
      <c r="AD183" s="33"/>
      <c r="AE183" s="33"/>
      <c r="AT183" s="16" t="s">
        <v>164</v>
      </c>
      <c r="AU183" s="16" t="s">
        <v>86</v>
      </c>
    </row>
    <row r="184" spans="1:65" s="13" customFormat="1" ht="11.25">
      <c r="B184" s="225"/>
      <c r="C184" s="226"/>
      <c r="D184" s="220" t="s">
        <v>168</v>
      </c>
      <c r="E184" s="227" t="s">
        <v>1</v>
      </c>
      <c r="F184" s="228" t="s">
        <v>798</v>
      </c>
      <c r="G184" s="226"/>
      <c r="H184" s="229">
        <v>296.72000000000003</v>
      </c>
      <c r="I184" s="230"/>
      <c r="J184" s="226"/>
      <c r="K184" s="226"/>
      <c r="L184" s="231"/>
      <c r="M184" s="232"/>
      <c r="N184" s="233"/>
      <c r="O184" s="233"/>
      <c r="P184" s="233"/>
      <c r="Q184" s="233"/>
      <c r="R184" s="233"/>
      <c r="S184" s="233"/>
      <c r="T184" s="234"/>
      <c r="AT184" s="235" t="s">
        <v>168</v>
      </c>
      <c r="AU184" s="235" t="s">
        <v>86</v>
      </c>
      <c r="AV184" s="13" t="s">
        <v>86</v>
      </c>
      <c r="AW184" s="13" t="s">
        <v>34</v>
      </c>
      <c r="AX184" s="13" t="s">
        <v>84</v>
      </c>
      <c r="AY184" s="235" t="s">
        <v>154</v>
      </c>
    </row>
    <row r="185" spans="1:65" s="2" customFormat="1" ht="21.75" customHeight="1">
      <c r="A185" s="33"/>
      <c r="B185" s="34"/>
      <c r="C185" s="247" t="s">
        <v>294</v>
      </c>
      <c r="D185" s="247" t="s">
        <v>443</v>
      </c>
      <c r="E185" s="248" t="s">
        <v>799</v>
      </c>
      <c r="F185" s="249" t="s">
        <v>800</v>
      </c>
      <c r="G185" s="250" t="s">
        <v>172</v>
      </c>
      <c r="H185" s="251">
        <v>308.19600000000003</v>
      </c>
      <c r="I185" s="252"/>
      <c r="J185" s="253">
        <f>ROUND(I185*H185,2)</f>
        <v>0</v>
      </c>
      <c r="K185" s="249" t="s">
        <v>161</v>
      </c>
      <c r="L185" s="254"/>
      <c r="M185" s="255" t="s">
        <v>1</v>
      </c>
      <c r="N185" s="256" t="s">
        <v>42</v>
      </c>
      <c r="O185" s="70"/>
      <c r="P185" s="216">
        <f>O185*H185</f>
        <v>0</v>
      </c>
      <c r="Q185" s="216">
        <v>0.14499999999999999</v>
      </c>
      <c r="R185" s="216">
        <f>Q185*H185</f>
        <v>44.688420000000001</v>
      </c>
      <c r="S185" s="216">
        <v>0</v>
      </c>
      <c r="T185" s="217">
        <f>S185*H185</f>
        <v>0</v>
      </c>
      <c r="U185" s="33"/>
      <c r="V185" s="33"/>
      <c r="W185" s="33"/>
      <c r="X185" s="33"/>
      <c r="Y185" s="33"/>
      <c r="Z185" s="33"/>
      <c r="AA185" s="33"/>
      <c r="AB185" s="33"/>
      <c r="AC185" s="33"/>
      <c r="AD185" s="33"/>
      <c r="AE185" s="33"/>
      <c r="AR185" s="218" t="s">
        <v>208</v>
      </c>
      <c r="AT185" s="218" t="s">
        <v>443</v>
      </c>
      <c r="AU185" s="218" t="s">
        <v>86</v>
      </c>
      <c r="AY185" s="16" t="s">
        <v>154</v>
      </c>
      <c r="BE185" s="219">
        <f>IF(N185="základní",J185,0)</f>
        <v>0</v>
      </c>
      <c r="BF185" s="219">
        <f>IF(N185="snížená",J185,0)</f>
        <v>0</v>
      </c>
      <c r="BG185" s="219">
        <f>IF(N185="zákl. přenesená",J185,0)</f>
        <v>0</v>
      </c>
      <c r="BH185" s="219">
        <f>IF(N185="sníž. přenesená",J185,0)</f>
        <v>0</v>
      </c>
      <c r="BI185" s="219">
        <f>IF(N185="nulová",J185,0)</f>
        <v>0</v>
      </c>
      <c r="BJ185" s="16" t="s">
        <v>84</v>
      </c>
      <c r="BK185" s="219">
        <f>ROUND(I185*H185,2)</f>
        <v>0</v>
      </c>
      <c r="BL185" s="16" t="s">
        <v>162</v>
      </c>
      <c r="BM185" s="218" t="s">
        <v>801</v>
      </c>
    </row>
    <row r="186" spans="1:65" s="2" customFormat="1" ht="11.25">
      <c r="A186" s="33"/>
      <c r="B186" s="34"/>
      <c r="C186" s="35"/>
      <c r="D186" s="220" t="s">
        <v>164</v>
      </c>
      <c r="E186" s="35"/>
      <c r="F186" s="221" t="s">
        <v>800</v>
      </c>
      <c r="G186" s="35"/>
      <c r="H186" s="35"/>
      <c r="I186" s="121"/>
      <c r="J186" s="35"/>
      <c r="K186" s="35"/>
      <c r="L186" s="38"/>
      <c r="M186" s="222"/>
      <c r="N186" s="223"/>
      <c r="O186" s="70"/>
      <c r="P186" s="70"/>
      <c r="Q186" s="70"/>
      <c r="R186" s="70"/>
      <c r="S186" s="70"/>
      <c r="T186" s="71"/>
      <c r="U186" s="33"/>
      <c r="V186" s="33"/>
      <c r="W186" s="33"/>
      <c r="X186" s="33"/>
      <c r="Y186" s="33"/>
      <c r="Z186" s="33"/>
      <c r="AA186" s="33"/>
      <c r="AB186" s="33"/>
      <c r="AC186" s="33"/>
      <c r="AD186" s="33"/>
      <c r="AE186" s="33"/>
      <c r="AT186" s="16" t="s">
        <v>164</v>
      </c>
      <c r="AU186" s="16" t="s">
        <v>86</v>
      </c>
    </row>
    <row r="187" spans="1:65" s="13" customFormat="1" ht="11.25">
      <c r="B187" s="225"/>
      <c r="C187" s="226"/>
      <c r="D187" s="220" t="s">
        <v>168</v>
      </c>
      <c r="E187" s="227" t="s">
        <v>1</v>
      </c>
      <c r="F187" s="228" t="s">
        <v>802</v>
      </c>
      <c r="G187" s="226"/>
      <c r="H187" s="229">
        <v>308.19600000000003</v>
      </c>
      <c r="I187" s="230"/>
      <c r="J187" s="226"/>
      <c r="K187" s="226"/>
      <c r="L187" s="231"/>
      <c r="M187" s="232"/>
      <c r="N187" s="233"/>
      <c r="O187" s="233"/>
      <c r="P187" s="233"/>
      <c r="Q187" s="233"/>
      <c r="R187" s="233"/>
      <c r="S187" s="233"/>
      <c r="T187" s="234"/>
      <c r="AT187" s="235" t="s">
        <v>168</v>
      </c>
      <c r="AU187" s="235" t="s">
        <v>86</v>
      </c>
      <c r="AV187" s="13" t="s">
        <v>86</v>
      </c>
      <c r="AW187" s="13" t="s">
        <v>34</v>
      </c>
      <c r="AX187" s="13" t="s">
        <v>84</v>
      </c>
      <c r="AY187" s="235" t="s">
        <v>154</v>
      </c>
    </row>
    <row r="188" spans="1:65" s="2" customFormat="1" ht="16.5" customHeight="1">
      <c r="A188" s="33"/>
      <c r="B188" s="34"/>
      <c r="C188" s="247" t="s">
        <v>299</v>
      </c>
      <c r="D188" s="247" t="s">
        <v>443</v>
      </c>
      <c r="E188" s="248" t="s">
        <v>803</v>
      </c>
      <c r="F188" s="249" t="s">
        <v>804</v>
      </c>
      <c r="G188" s="250" t="s">
        <v>172</v>
      </c>
      <c r="H188" s="251">
        <v>1.04</v>
      </c>
      <c r="I188" s="252"/>
      <c r="J188" s="253">
        <f>ROUND(I188*H188,2)</f>
        <v>0</v>
      </c>
      <c r="K188" s="249" t="s">
        <v>1</v>
      </c>
      <c r="L188" s="254"/>
      <c r="M188" s="255" t="s">
        <v>1</v>
      </c>
      <c r="N188" s="256" t="s">
        <v>42</v>
      </c>
      <c r="O188" s="70"/>
      <c r="P188" s="216">
        <f>O188*H188</f>
        <v>0</v>
      </c>
      <c r="Q188" s="216">
        <v>0.14499999999999999</v>
      </c>
      <c r="R188" s="216">
        <f>Q188*H188</f>
        <v>0.15079999999999999</v>
      </c>
      <c r="S188" s="216">
        <v>0</v>
      </c>
      <c r="T188" s="217">
        <f>S188*H188</f>
        <v>0</v>
      </c>
      <c r="U188" s="33"/>
      <c r="V188" s="33"/>
      <c r="W188" s="33"/>
      <c r="X188" s="33"/>
      <c r="Y188" s="33"/>
      <c r="Z188" s="33"/>
      <c r="AA188" s="33"/>
      <c r="AB188" s="33"/>
      <c r="AC188" s="33"/>
      <c r="AD188" s="33"/>
      <c r="AE188" s="33"/>
      <c r="AR188" s="218" t="s">
        <v>208</v>
      </c>
      <c r="AT188" s="218" t="s">
        <v>443</v>
      </c>
      <c r="AU188" s="218" t="s">
        <v>86</v>
      </c>
      <c r="AY188" s="16" t="s">
        <v>154</v>
      </c>
      <c r="BE188" s="219">
        <f>IF(N188="základní",J188,0)</f>
        <v>0</v>
      </c>
      <c r="BF188" s="219">
        <f>IF(N188="snížená",J188,0)</f>
        <v>0</v>
      </c>
      <c r="BG188" s="219">
        <f>IF(N188="zákl. přenesená",J188,0)</f>
        <v>0</v>
      </c>
      <c r="BH188" s="219">
        <f>IF(N188="sníž. přenesená",J188,0)</f>
        <v>0</v>
      </c>
      <c r="BI188" s="219">
        <f>IF(N188="nulová",J188,0)</f>
        <v>0</v>
      </c>
      <c r="BJ188" s="16" t="s">
        <v>84</v>
      </c>
      <c r="BK188" s="219">
        <f>ROUND(I188*H188,2)</f>
        <v>0</v>
      </c>
      <c r="BL188" s="16" t="s">
        <v>162</v>
      </c>
      <c r="BM188" s="218" t="s">
        <v>805</v>
      </c>
    </row>
    <row r="189" spans="1:65" s="2" customFormat="1" ht="11.25">
      <c r="A189" s="33"/>
      <c r="B189" s="34"/>
      <c r="C189" s="35"/>
      <c r="D189" s="220" t="s">
        <v>164</v>
      </c>
      <c r="E189" s="35"/>
      <c r="F189" s="221" t="s">
        <v>804</v>
      </c>
      <c r="G189" s="35"/>
      <c r="H189" s="35"/>
      <c r="I189" s="121"/>
      <c r="J189" s="35"/>
      <c r="K189" s="35"/>
      <c r="L189" s="38"/>
      <c r="M189" s="222"/>
      <c r="N189" s="223"/>
      <c r="O189" s="70"/>
      <c r="P189" s="70"/>
      <c r="Q189" s="70"/>
      <c r="R189" s="70"/>
      <c r="S189" s="70"/>
      <c r="T189" s="71"/>
      <c r="U189" s="33"/>
      <c r="V189" s="33"/>
      <c r="W189" s="33"/>
      <c r="X189" s="33"/>
      <c r="Y189" s="33"/>
      <c r="Z189" s="33"/>
      <c r="AA189" s="33"/>
      <c r="AB189" s="33"/>
      <c r="AC189" s="33"/>
      <c r="AD189" s="33"/>
      <c r="AE189" s="33"/>
      <c r="AT189" s="16" t="s">
        <v>164</v>
      </c>
      <c r="AU189" s="16" t="s">
        <v>86</v>
      </c>
    </row>
    <row r="190" spans="1:65" s="2" customFormat="1" ht="21.75" customHeight="1">
      <c r="A190" s="33"/>
      <c r="B190" s="34"/>
      <c r="C190" s="247" t="s">
        <v>304</v>
      </c>
      <c r="D190" s="247" t="s">
        <v>443</v>
      </c>
      <c r="E190" s="248" t="s">
        <v>806</v>
      </c>
      <c r="F190" s="249" t="s">
        <v>807</v>
      </c>
      <c r="G190" s="250" t="s">
        <v>172</v>
      </c>
      <c r="H190" s="251">
        <v>2.16</v>
      </c>
      <c r="I190" s="252"/>
      <c r="J190" s="253">
        <f>ROUND(I190*H190,2)</f>
        <v>0</v>
      </c>
      <c r="K190" s="249" t="s">
        <v>161</v>
      </c>
      <c r="L190" s="254"/>
      <c r="M190" s="255" t="s">
        <v>1</v>
      </c>
      <c r="N190" s="256" t="s">
        <v>42</v>
      </c>
      <c r="O190" s="70"/>
      <c r="P190" s="216">
        <f>O190*H190</f>
        <v>0</v>
      </c>
      <c r="Q190" s="216">
        <v>0.15</v>
      </c>
      <c r="R190" s="216">
        <f>Q190*H190</f>
        <v>0.32400000000000001</v>
      </c>
      <c r="S190" s="216">
        <v>0</v>
      </c>
      <c r="T190" s="217">
        <f>S190*H190</f>
        <v>0</v>
      </c>
      <c r="U190" s="33"/>
      <c r="V190" s="33"/>
      <c r="W190" s="33"/>
      <c r="X190" s="33"/>
      <c r="Y190" s="33"/>
      <c r="Z190" s="33"/>
      <c r="AA190" s="33"/>
      <c r="AB190" s="33"/>
      <c r="AC190" s="33"/>
      <c r="AD190" s="33"/>
      <c r="AE190" s="33"/>
      <c r="AR190" s="218" t="s">
        <v>208</v>
      </c>
      <c r="AT190" s="218" t="s">
        <v>443</v>
      </c>
      <c r="AU190" s="218" t="s">
        <v>86</v>
      </c>
      <c r="AY190" s="16" t="s">
        <v>154</v>
      </c>
      <c r="BE190" s="219">
        <f>IF(N190="základní",J190,0)</f>
        <v>0</v>
      </c>
      <c r="BF190" s="219">
        <f>IF(N190="snížená",J190,0)</f>
        <v>0</v>
      </c>
      <c r="BG190" s="219">
        <f>IF(N190="zákl. přenesená",J190,0)</f>
        <v>0</v>
      </c>
      <c r="BH190" s="219">
        <f>IF(N190="sníž. přenesená",J190,0)</f>
        <v>0</v>
      </c>
      <c r="BI190" s="219">
        <f>IF(N190="nulová",J190,0)</f>
        <v>0</v>
      </c>
      <c r="BJ190" s="16" t="s">
        <v>84</v>
      </c>
      <c r="BK190" s="219">
        <f>ROUND(I190*H190,2)</f>
        <v>0</v>
      </c>
      <c r="BL190" s="16" t="s">
        <v>162</v>
      </c>
      <c r="BM190" s="218" t="s">
        <v>808</v>
      </c>
    </row>
    <row r="191" spans="1:65" s="2" customFormat="1" ht="11.25">
      <c r="A191" s="33"/>
      <c r="B191" s="34"/>
      <c r="C191" s="35"/>
      <c r="D191" s="220" t="s">
        <v>164</v>
      </c>
      <c r="E191" s="35"/>
      <c r="F191" s="221" t="s">
        <v>807</v>
      </c>
      <c r="G191" s="35"/>
      <c r="H191" s="35"/>
      <c r="I191" s="121"/>
      <c r="J191" s="35"/>
      <c r="K191" s="35"/>
      <c r="L191" s="38"/>
      <c r="M191" s="222"/>
      <c r="N191" s="223"/>
      <c r="O191" s="70"/>
      <c r="P191" s="70"/>
      <c r="Q191" s="70"/>
      <c r="R191" s="70"/>
      <c r="S191" s="70"/>
      <c r="T191" s="71"/>
      <c r="U191" s="33"/>
      <c r="V191" s="33"/>
      <c r="W191" s="33"/>
      <c r="X191" s="33"/>
      <c r="Y191" s="33"/>
      <c r="Z191" s="33"/>
      <c r="AA191" s="33"/>
      <c r="AB191" s="33"/>
      <c r="AC191" s="33"/>
      <c r="AD191" s="33"/>
      <c r="AE191" s="33"/>
      <c r="AT191" s="16" t="s">
        <v>164</v>
      </c>
      <c r="AU191" s="16" t="s">
        <v>86</v>
      </c>
    </row>
    <row r="192" spans="1:65" s="2" customFormat="1" ht="21.75" customHeight="1">
      <c r="A192" s="33"/>
      <c r="B192" s="34"/>
      <c r="C192" s="207" t="s">
        <v>309</v>
      </c>
      <c r="D192" s="207" t="s">
        <v>157</v>
      </c>
      <c r="E192" s="208" t="s">
        <v>809</v>
      </c>
      <c r="F192" s="209" t="s">
        <v>810</v>
      </c>
      <c r="G192" s="210" t="s">
        <v>172</v>
      </c>
      <c r="H192" s="211">
        <v>26.8</v>
      </c>
      <c r="I192" s="212"/>
      <c r="J192" s="213">
        <f>ROUND(I192*H192,2)</f>
        <v>0</v>
      </c>
      <c r="K192" s="209" t="s">
        <v>161</v>
      </c>
      <c r="L192" s="38"/>
      <c r="M192" s="214" t="s">
        <v>1</v>
      </c>
      <c r="N192" s="215" t="s">
        <v>42</v>
      </c>
      <c r="O192" s="70"/>
      <c r="P192" s="216">
        <f>O192*H192</f>
        <v>0</v>
      </c>
      <c r="Q192" s="216">
        <v>0</v>
      </c>
      <c r="R192" s="216">
        <f>Q192*H192</f>
        <v>0</v>
      </c>
      <c r="S192" s="216">
        <v>0</v>
      </c>
      <c r="T192" s="217">
        <f>S192*H192</f>
        <v>0</v>
      </c>
      <c r="U192" s="33"/>
      <c r="V192" s="33"/>
      <c r="W192" s="33"/>
      <c r="X192" s="33"/>
      <c r="Y192" s="33"/>
      <c r="Z192" s="33"/>
      <c r="AA192" s="33"/>
      <c r="AB192" s="33"/>
      <c r="AC192" s="33"/>
      <c r="AD192" s="33"/>
      <c r="AE192" s="33"/>
      <c r="AR192" s="218" t="s">
        <v>162</v>
      </c>
      <c r="AT192" s="218" t="s">
        <v>157</v>
      </c>
      <c r="AU192" s="218" t="s">
        <v>86</v>
      </c>
      <c r="AY192" s="16" t="s">
        <v>154</v>
      </c>
      <c r="BE192" s="219">
        <f>IF(N192="základní",J192,0)</f>
        <v>0</v>
      </c>
      <c r="BF192" s="219">
        <f>IF(N192="snížená",J192,0)</f>
        <v>0</v>
      </c>
      <c r="BG192" s="219">
        <f>IF(N192="zákl. přenesená",J192,0)</f>
        <v>0</v>
      </c>
      <c r="BH192" s="219">
        <f>IF(N192="sníž. přenesená",J192,0)</f>
        <v>0</v>
      </c>
      <c r="BI192" s="219">
        <f>IF(N192="nulová",J192,0)</f>
        <v>0</v>
      </c>
      <c r="BJ192" s="16" t="s">
        <v>84</v>
      </c>
      <c r="BK192" s="219">
        <f>ROUND(I192*H192,2)</f>
        <v>0</v>
      </c>
      <c r="BL192" s="16" t="s">
        <v>162</v>
      </c>
      <c r="BM192" s="218" t="s">
        <v>811</v>
      </c>
    </row>
    <row r="193" spans="1:65" s="2" customFormat="1" ht="19.5">
      <c r="A193" s="33"/>
      <c r="B193" s="34"/>
      <c r="C193" s="35"/>
      <c r="D193" s="220" t="s">
        <v>164</v>
      </c>
      <c r="E193" s="35"/>
      <c r="F193" s="221" t="s">
        <v>812</v>
      </c>
      <c r="G193" s="35"/>
      <c r="H193" s="35"/>
      <c r="I193" s="121"/>
      <c r="J193" s="35"/>
      <c r="K193" s="35"/>
      <c r="L193" s="38"/>
      <c r="M193" s="222"/>
      <c r="N193" s="223"/>
      <c r="O193" s="70"/>
      <c r="P193" s="70"/>
      <c r="Q193" s="70"/>
      <c r="R193" s="70"/>
      <c r="S193" s="70"/>
      <c r="T193" s="71"/>
      <c r="U193" s="33"/>
      <c r="V193" s="33"/>
      <c r="W193" s="33"/>
      <c r="X193" s="33"/>
      <c r="Y193" s="33"/>
      <c r="Z193" s="33"/>
      <c r="AA193" s="33"/>
      <c r="AB193" s="33"/>
      <c r="AC193" s="33"/>
      <c r="AD193" s="33"/>
      <c r="AE193" s="33"/>
      <c r="AT193" s="16" t="s">
        <v>164</v>
      </c>
      <c r="AU193" s="16" t="s">
        <v>86</v>
      </c>
    </row>
    <row r="194" spans="1:65" s="13" customFormat="1" ht="11.25">
      <c r="B194" s="225"/>
      <c r="C194" s="226"/>
      <c r="D194" s="220" t="s">
        <v>168</v>
      </c>
      <c r="E194" s="227" t="s">
        <v>1</v>
      </c>
      <c r="F194" s="228" t="s">
        <v>813</v>
      </c>
      <c r="G194" s="226"/>
      <c r="H194" s="229">
        <v>25.6</v>
      </c>
      <c r="I194" s="230"/>
      <c r="J194" s="226"/>
      <c r="K194" s="226"/>
      <c r="L194" s="231"/>
      <c r="M194" s="232"/>
      <c r="N194" s="233"/>
      <c r="O194" s="233"/>
      <c r="P194" s="233"/>
      <c r="Q194" s="233"/>
      <c r="R194" s="233"/>
      <c r="S194" s="233"/>
      <c r="T194" s="234"/>
      <c r="AT194" s="235" t="s">
        <v>168</v>
      </c>
      <c r="AU194" s="235" t="s">
        <v>86</v>
      </c>
      <c r="AV194" s="13" t="s">
        <v>86</v>
      </c>
      <c r="AW194" s="13" t="s">
        <v>34</v>
      </c>
      <c r="AX194" s="13" t="s">
        <v>77</v>
      </c>
      <c r="AY194" s="235" t="s">
        <v>154</v>
      </c>
    </row>
    <row r="195" spans="1:65" s="13" customFormat="1" ht="11.25">
      <c r="B195" s="225"/>
      <c r="C195" s="226"/>
      <c r="D195" s="220" t="s">
        <v>168</v>
      </c>
      <c r="E195" s="227" t="s">
        <v>1</v>
      </c>
      <c r="F195" s="228" t="s">
        <v>814</v>
      </c>
      <c r="G195" s="226"/>
      <c r="H195" s="229">
        <v>1.2</v>
      </c>
      <c r="I195" s="230"/>
      <c r="J195" s="226"/>
      <c r="K195" s="226"/>
      <c r="L195" s="231"/>
      <c r="M195" s="232"/>
      <c r="N195" s="233"/>
      <c r="O195" s="233"/>
      <c r="P195" s="233"/>
      <c r="Q195" s="233"/>
      <c r="R195" s="233"/>
      <c r="S195" s="233"/>
      <c r="T195" s="234"/>
      <c r="AT195" s="235" t="s">
        <v>168</v>
      </c>
      <c r="AU195" s="235" t="s">
        <v>86</v>
      </c>
      <c r="AV195" s="13" t="s">
        <v>86</v>
      </c>
      <c r="AW195" s="13" t="s">
        <v>34</v>
      </c>
      <c r="AX195" s="13" t="s">
        <v>77</v>
      </c>
      <c r="AY195" s="235" t="s">
        <v>154</v>
      </c>
    </row>
    <row r="196" spans="1:65" s="14" customFormat="1" ht="11.25">
      <c r="B196" s="236"/>
      <c r="C196" s="237"/>
      <c r="D196" s="220" t="s">
        <v>168</v>
      </c>
      <c r="E196" s="238" t="s">
        <v>1</v>
      </c>
      <c r="F196" s="239" t="s">
        <v>190</v>
      </c>
      <c r="G196" s="237"/>
      <c r="H196" s="240">
        <v>26.8</v>
      </c>
      <c r="I196" s="241"/>
      <c r="J196" s="237"/>
      <c r="K196" s="237"/>
      <c r="L196" s="242"/>
      <c r="M196" s="243"/>
      <c r="N196" s="244"/>
      <c r="O196" s="244"/>
      <c r="P196" s="244"/>
      <c r="Q196" s="244"/>
      <c r="R196" s="244"/>
      <c r="S196" s="244"/>
      <c r="T196" s="245"/>
      <c r="AT196" s="246" t="s">
        <v>168</v>
      </c>
      <c r="AU196" s="246" t="s">
        <v>86</v>
      </c>
      <c r="AV196" s="14" t="s">
        <v>162</v>
      </c>
      <c r="AW196" s="14" t="s">
        <v>34</v>
      </c>
      <c r="AX196" s="14" t="s">
        <v>84</v>
      </c>
      <c r="AY196" s="246" t="s">
        <v>154</v>
      </c>
    </row>
    <row r="197" spans="1:65" s="2" customFormat="1" ht="16.5" customHeight="1">
      <c r="A197" s="33"/>
      <c r="B197" s="34"/>
      <c r="C197" s="247" t="s">
        <v>316</v>
      </c>
      <c r="D197" s="247" t="s">
        <v>443</v>
      </c>
      <c r="E197" s="248" t="s">
        <v>815</v>
      </c>
      <c r="F197" s="249" t="s">
        <v>816</v>
      </c>
      <c r="G197" s="250" t="s">
        <v>172</v>
      </c>
      <c r="H197" s="251">
        <v>1.2</v>
      </c>
      <c r="I197" s="252"/>
      <c r="J197" s="253">
        <f>ROUND(I197*H197,2)</f>
        <v>0</v>
      </c>
      <c r="K197" s="249" t="s">
        <v>1</v>
      </c>
      <c r="L197" s="254"/>
      <c r="M197" s="255" t="s">
        <v>1</v>
      </c>
      <c r="N197" s="256" t="s">
        <v>42</v>
      </c>
      <c r="O197" s="70"/>
      <c r="P197" s="216">
        <f>O197*H197</f>
        <v>0</v>
      </c>
      <c r="Q197" s="216">
        <v>8.7499999999999994E-2</v>
      </c>
      <c r="R197" s="216">
        <f>Q197*H197</f>
        <v>0.105</v>
      </c>
      <c r="S197" s="216">
        <v>0</v>
      </c>
      <c r="T197" s="217">
        <f>S197*H197</f>
        <v>0</v>
      </c>
      <c r="U197" s="33"/>
      <c r="V197" s="33"/>
      <c r="W197" s="33"/>
      <c r="X197" s="33"/>
      <c r="Y197" s="33"/>
      <c r="Z197" s="33"/>
      <c r="AA197" s="33"/>
      <c r="AB197" s="33"/>
      <c r="AC197" s="33"/>
      <c r="AD197" s="33"/>
      <c r="AE197" s="33"/>
      <c r="AR197" s="218" t="s">
        <v>208</v>
      </c>
      <c r="AT197" s="218" t="s">
        <v>443</v>
      </c>
      <c r="AU197" s="218" t="s">
        <v>86</v>
      </c>
      <c r="AY197" s="16" t="s">
        <v>154</v>
      </c>
      <c r="BE197" s="219">
        <f>IF(N197="základní",J197,0)</f>
        <v>0</v>
      </c>
      <c r="BF197" s="219">
        <f>IF(N197="snížená",J197,0)</f>
        <v>0</v>
      </c>
      <c r="BG197" s="219">
        <f>IF(N197="zákl. přenesená",J197,0)</f>
        <v>0</v>
      </c>
      <c r="BH197" s="219">
        <f>IF(N197="sníž. přenesená",J197,0)</f>
        <v>0</v>
      </c>
      <c r="BI197" s="219">
        <f>IF(N197="nulová",J197,0)</f>
        <v>0</v>
      </c>
      <c r="BJ197" s="16" t="s">
        <v>84</v>
      </c>
      <c r="BK197" s="219">
        <f>ROUND(I197*H197,2)</f>
        <v>0</v>
      </c>
      <c r="BL197" s="16" t="s">
        <v>162</v>
      </c>
      <c r="BM197" s="218" t="s">
        <v>817</v>
      </c>
    </row>
    <row r="198" spans="1:65" s="2" customFormat="1" ht="11.25">
      <c r="A198" s="33"/>
      <c r="B198" s="34"/>
      <c r="C198" s="35"/>
      <c r="D198" s="220" t="s">
        <v>164</v>
      </c>
      <c r="E198" s="35"/>
      <c r="F198" s="221" t="s">
        <v>816</v>
      </c>
      <c r="G198" s="35"/>
      <c r="H198" s="35"/>
      <c r="I198" s="121"/>
      <c r="J198" s="35"/>
      <c r="K198" s="35"/>
      <c r="L198" s="38"/>
      <c r="M198" s="222"/>
      <c r="N198" s="223"/>
      <c r="O198" s="70"/>
      <c r="P198" s="70"/>
      <c r="Q198" s="70"/>
      <c r="R198" s="70"/>
      <c r="S198" s="70"/>
      <c r="T198" s="71"/>
      <c r="U198" s="33"/>
      <c r="V198" s="33"/>
      <c r="W198" s="33"/>
      <c r="X198" s="33"/>
      <c r="Y198" s="33"/>
      <c r="Z198" s="33"/>
      <c r="AA198" s="33"/>
      <c r="AB198" s="33"/>
      <c r="AC198" s="33"/>
      <c r="AD198" s="33"/>
      <c r="AE198" s="33"/>
      <c r="AT198" s="16" t="s">
        <v>164</v>
      </c>
      <c r="AU198" s="16" t="s">
        <v>86</v>
      </c>
    </row>
    <row r="199" spans="1:65" s="13" customFormat="1" ht="11.25">
      <c r="B199" s="225"/>
      <c r="C199" s="226"/>
      <c r="D199" s="220" t="s">
        <v>168</v>
      </c>
      <c r="E199" s="227" t="s">
        <v>1</v>
      </c>
      <c r="F199" s="228" t="s">
        <v>818</v>
      </c>
      <c r="G199" s="226"/>
      <c r="H199" s="229">
        <v>1.2</v>
      </c>
      <c r="I199" s="230"/>
      <c r="J199" s="226"/>
      <c r="K199" s="226"/>
      <c r="L199" s="231"/>
      <c r="M199" s="232"/>
      <c r="N199" s="233"/>
      <c r="O199" s="233"/>
      <c r="P199" s="233"/>
      <c r="Q199" s="233"/>
      <c r="R199" s="233"/>
      <c r="S199" s="233"/>
      <c r="T199" s="234"/>
      <c r="AT199" s="235" t="s">
        <v>168</v>
      </c>
      <c r="AU199" s="235" t="s">
        <v>86</v>
      </c>
      <c r="AV199" s="13" t="s">
        <v>86</v>
      </c>
      <c r="AW199" s="13" t="s">
        <v>34</v>
      </c>
      <c r="AX199" s="13" t="s">
        <v>84</v>
      </c>
      <c r="AY199" s="235" t="s">
        <v>154</v>
      </c>
    </row>
    <row r="200" spans="1:65" s="2" customFormat="1" ht="21.75" customHeight="1">
      <c r="A200" s="33"/>
      <c r="B200" s="34"/>
      <c r="C200" s="247" t="s">
        <v>321</v>
      </c>
      <c r="D200" s="247" t="s">
        <v>443</v>
      </c>
      <c r="E200" s="248" t="s">
        <v>819</v>
      </c>
      <c r="F200" s="249" t="s">
        <v>820</v>
      </c>
      <c r="G200" s="250" t="s">
        <v>179</v>
      </c>
      <c r="H200" s="251">
        <v>128</v>
      </c>
      <c r="I200" s="252"/>
      <c r="J200" s="253">
        <f>ROUND(I200*H200,2)</f>
        <v>0</v>
      </c>
      <c r="K200" s="249" t="s">
        <v>161</v>
      </c>
      <c r="L200" s="254"/>
      <c r="M200" s="255" t="s">
        <v>1</v>
      </c>
      <c r="N200" s="256" t="s">
        <v>42</v>
      </c>
      <c r="O200" s="70"/>
      <c r="P200" s="216">
        <f>O200*H200</f>
        <v>0</v>
      </c>
      <c r="Q200" s="216">
        <v>2.5999999999999999E-2</v>
      </c>
      <c r="R200" s="216">
        <f>Q200*H200</f>
        <v>3.3279999999999998</v>
      </c>
      <c r="S200" s="216">
        <v>0</v>
      </c>
      <c r="T200" s="217">
        <f>S200*H200</f>
        <v>0</v>
      </c>
      <c r="U200" s="33"/>
      <c r="V200" s="33"/>
      <c r="W200" s="33"/>
      <c r="X200" s="33"/>
      <c r="Y200" s="33"/>
      <c r="Z200" s="33"/>
      <c r="AA200" s="33"/>
      <c r="AB200" s="33"/>
      <c r="AC200" s="33"/>
      <c r="AD200" s="33"/>
      <c r="AE200" s="33"/>
      <c r="AR200" s="218" t="s">
        <v>208</v>
      </c>
      <c r="AT200" s="218" t="s">
        <v>443</v>
      </c>
      <c r="AU200" s="218" t="s">
        <v>86</v>
      </c>
      <c r="AY200" s="16" t="s">
        <v>154</v>
      </c>
      <c r="BE200" s="219">
        <f>IF(N200="základní",J200,0)</f>
        <v>0</v>
      </c>
      <c r="BF200" s="219">
        <f>IF(N200="snížená",J200,0)</f>
        <v>0</v>
      </c>
      <c r="BG200" s="219">
        <f>IF(N200="zákl. přenesená",J200,0)</f>
        <v>0</v>
      </c>
      <c r="BH200" s="219">
        <f>IF(N200="sníž. přenesená",J200,0)</f>
        <v>0</v>
      </c>
      <c r="BI200" s="219">
        <f>IF(N200="nulová",J200,0)</f>
        <v>0</v>
      </c>
      <c r="BJ200" s="16" t="s">
        <v>84</v>
      </c>
      <c r="BK200" s="219">
        <f>ROUND(I200*H200,2)</f>
        <v>0</v>
      </c>
      <c r="BL200" s="16" t="s">
        <v>162</v>
      </c>
      <c r="BM200" s="218" t="s">
        <v>821</v>
      </c>
    </row>
    <row r="201" spans="1:65" s="2" customFormat="1" ht="11.25">
      <c r="A201" s="33"/>
      <c r="B201" s="34"/>
      <c r="C201" s="35"/>
      <c r="D201" s="220" t="s">
        <v>164</v>
      </c>
      <c r="E201" s="35"/>
      <c r="F201" s="221" t="s">
        <v>820</v>
      </c>
      <c r="G201" s="35"/>
      <c r="H201" s="35"/>
      <c r="I201" s="121"/>
      <c r="J201" s="35"/>
      <c r="K201" s="35"/>
      <c r="L201" s="38"/>
      <c r="M201" s="222"/>
      <c r="N201" s="223"/>
      <c r="O201" s="70"/>
      <c r="P201" s="70"/>
      <c r="Q201" s="70"/>
      <c r="R201" s="70"/>
      <c r="S201" s="70"/>
      <c r="T201" s="71"/>
      <c r="U201" s="33"/>
      <c r="V201" s="33"/>
      <c r="W201" s="33"/>
      <c r="X201" s="33"/>
      <c r="Y201" s="33"/>
      <c r="Z201" s="33"/>
      <c r="AA201" s="33"/>
      <c r="AB201" s="33"/>
      <c r="AC201" s="33"/>
      <c r="AD201" s="33"/>
      <c r="AE201" s="33"/>
      <c r="AT201" s="16" t="s">
        <v>164</v>
      </c>
      <c r="AU201" s="16" t="s">
        <v>86</v>
      </c>
    </row>
    <row r="202" spans="1:65" s="2" customFormat="1" ht="21.75" customHeight="1">
      <c r="A202" s="33"/>
      <c r="B202" s="34"/>
      <c r="C202" s="247" t="s">
        <v>326</v>
      </c>
      <c r="D202" s="247" t="s">
        <v>443</v>
      </c>
      <c r="E202" s="248" t="s">
        <v>822</v>
      </c>
      <c r="F202" s="249" t="s">
        <v>823</v>
      </c>
      <c r="G202" s="250" t="s">
        <v>185</v>
      </c>
      <c r="H202" s="251">
        <v>103.32</v>
      </c>
      <c r="I202" s="252"/>
      <c r="J202" s="253">
        <f>ROUND(I202*H202,2)</f>
        <v>0</v>
      </c>
      <c r="K202" s="249" t="s">
        <v>161</v>
      </c>
      <c r="L202" s="254"/>
      <c r="M202" s="255" t="s">
        <v>1</v>
      </c>
      <c r="N202" s="256" t="s">
        <v>42</v>
      </c>
      <c r="O202" s="70"/>
      <c r="P202" s="216">
        <f>O202*H202</f>
        <v>0</v>
      </c>
      <c r="Q202" s="216">
        <v>1</v>
      </c>
      <c r="R202" s="216">
        <f>Q202*H202</f>
        <v>103.32</v>
      </c>
      <c r="S202" s="216">
        <v>0</v>
      </c>
      <c r="T202" s="217">
        <f>S202*H202</f>
        <v>0</v>
      </c>
      <c r="U202" s="33"/>
      <c r="V202" s="33"/>
      <c r="W202" s="33"/>
      <c r="X202" s="33"/>
      <c r="Y202" s="33"/>
      <c r="Z202" s="33"/>
      <c r="AA202" s="33"/>
      <c r="AB202" s="33"/>
      <c r="AC202" s="33"/>
      <c r="AD202" s="33"/>
      <c r="AE202" s="33"/>
      <c r="AR202" s="218" t="s">
        <v>208</v>
      </c>
      <c r="AT202" s="218" t="s">
        <v>443</v>
      </c>
      <c r="AU202" s="218" t="s">
        <v>86</v>
      </c>
      <c r="AY202" s="16" t="s">
        <v>154</v>
      </c>
      <c r="BE202" s="219">
        <f>IF(N202="základní",J202,0)</f>
        <v>0</v>
      </c>
      <c r="BF202" s="219">
        <f>IF(N202="snížená",J202,0)</f>
        <v>0</v>
      </c>
      <c r="BG202" s="219">
        <f>IF(N202="zákl. přenesená",J202,0)</f>
        <v>0</v>
      </c>
      <c r="BH202" s="219">
        <f>IF(N202="sníž. přenesená",J202,0)</f>
        <v>0</v>
      </c>
      <c r="BI202" s="219">
        <f>IF(N202="nulová",J202,0)</f>
        <v>0</v>
      </c>
      <c r="BJ202" s="16" t="s">
        <v>84</v>
      </c>
      <c r="BK202" s="219">
        <f>ROUND(I202*H202,2)</f>
        <v>0</v>
      </c>
      <c r="BL202" s="16" t="s">
        <v>162</v>
      </c>
      <c r="BM202" s="218" t="s">
        <v>824</v>
      </c>
    </row>
    <row r="203" spans="1:65" s="2" customFormat="1" ht="11.25">
      <c r="A203" s="33"/>
      <c r="B203" s="34"/>
      <c r="C203" s="35"/>
      <c r="D203" s="220" t="s">
        <v>164</v>
      </c>
      <c r="E203" s="35"/>
      <c r="F203" s="221" t="s">
        <v>823</v>
      </c>
      <c r="G203" s="35"/>
      <c r="H203" s="35"/>
      <c r="I203" s="121"/>
      <c r="J203" s="35"/>
      <c r="K203" s="35"/>
      <c r="L203" s="38"/>
      <c r="M203" s="222"/>
      <c r="N203" s="223"/>
      <c r="O203" s="70"/>
      <c r="P203" s="70"/>
      <c r="Q203" s="70"/>
      <c r="R203" s="70"/>
      <c r="S203" s="70"/>
      <c r="T203" s="71"/>
      <c r="U203" s="33"/>
      <c r="V203" s="33"/>
      <c r="W203" s="33"/>
      <c r="X203" s="33"/>
      <c r="Y203" s="33"/>
      <c r="Z203" s="33"/>
      <c r="AA203" s="33"/>
      <c r="AB203" s="33"/>
      <c r="AC203" s="33"/>
      <c r="AD203" s="33"/>
      <c r="AE203" s="33"/>
      <c r="AT203" s="16" t="s">
        <v>164</v>
      </c>
      <c r="AU203" s="16" t="s">
        <v>86</v>
      </c>
    </row>
    <row r="204" spans="1:65" s="13" customFormat="1" ht="11.25">
      <c r="B204" s="225"/>
      <c r="C204" s="226"/>
      <c r="D204" s="220" t="s">
        <v>168</v>
      </c>
      <c r="E204" s="227" t="s">
        <v>1</v>
      </c>
      <c r="F204" s="228" t="s">
        <v>825</v>
      </c>
      <c r="G204" s="226"/>
      <c r="H204" s="229">
        <v>103.32</v>
      </c>
      <c r="I204" s="230"/>
      <c r="J204" s="226"/>
      <c r="K204" s="226"/>
      <c r="L204" s="231"/>
      <c r="M204" s="232"/>
      <c r="N204" s="233"/>
      <c r="O204" s="233"/>
      <c r="P204" s="233"/>
      <c r="Q204" s="233"/>
      <c r="R204" s="233"/>
      <c r="S204" s="233"/>
      <c r="T204" s="234"/>
      <c r="AT204" s="235" t="s">
        <v>168</v>
      </c>
      <c r="AU204" s="235" t="s">
        <v>86</v>
      </c>
      <c r="AV204" s="13" t="s">
        <v>86</v>
      </c>
      <c r="AW204" s="13" t="s">
        <v>34</v>
      </c>
      <c r="AX204" s="13" t="s">
        <v>84</v>
      </c>
      <c r="AY204" s="235" t="s">
        <v>154</v>
      </c>
    </row>
    <row r="205" spans="1:65" s="2" customFormat="1" ht="21.75" customHeight="1">
      <c r="A205" s="33"/>
      <c r="B205" s="34"/>
      <c r="C205" s="247" t="s">
        <v>331</v>
      </c>
      <c r="D205" s="247" t="s">
        <v>443</v>
      </c>
      <c r="E205" s="248" t="s">
        <v>826</v>
      </c>
      <c r="F205" s="249" t="s">
        <v>827</v>
      </c>
      <c r="G205" s="250" t="s">
        <v>185</v>
      </c>
      <c r="H205" s="251">
        <v>21.36</v>
      </c>
      <c r="I205" s="252"/>
      <c r="J205" s="253">
        <f>ROUND(I205*H205,2)</f>
        <v>0</v>
      </c>
      <c r="K205" s="249" t="s">
        <v>161</v>
      </c>
      <c r="L205" s="254"/>
      <c r="M205" s="255" t="s">
        <v>1</v>
      </c>
      <c r="N205" s="256" t="s">
        <v>42</v>
      </c>
      <c r="O205" s="70"/>
      <c r="P205" s="216">
        <f>O205*H205</f>
        <v>0</v>
      </c>
      <c r="Q205" s="216">
        <v>1</v>
      </c>
      <c r="R205" s="216">
        <f>Q205*H205</f>
        <v>21.36</v>
      </c>
      <c r="S205" s="216">
        <v>0</v>
      </c>
      <c r="T205" s="217">
        <f>S205*H205</f>
        <v>0</v>
      </c>
      <c r="U205" s="33"/>
      <c r="V205" s="33"/>
      <c r="W205" s="33"/>
      <c r="X205" s="33"/>
      <c r="Y205" s="33"/>
      <c r="Z205" s="33"/>
      <c r="AA205" s="33"/>
      <c r="AB205" s="33"/>
      <c r="AC205" s="33"/>
      <c r="AD205" s="33"/>
      <c r="AE205" s="33"/>
      <c r="AR205" s="218" t="s">
        <v>208</v>
      </c>
      <c r="AT205" s="218" t="s">
        <v>443</v>
      </c>
      <c r="AU205" s="218" t="s">
        <v>86</v>
      </c>
      <c r="AY205" s="16" t="s">
        <v>154</v>
      </c>
      <c r="BE205" s="219">
        <f>IF(N205="základní",J205,0)</f>
        <v>0</v>
      </c>
      <c r="BF205" s="219">
        <f>IF(N205="snížená",J205,0)</f>
        <v>0</v>
      </c>
      <c r="BG205" s="219">
        <f>IF(N205="zákl. přenesená",J205,0)</f>
        <v>0</v>
      </c>
      <c r="BH205" s="219">
        <f>IF(N205="sníž. přenesená",J205,0)</f>
        <v>0</v>
      </c>
      <c r="BI205" s="219">
        <f>IF(N205="nulová",J205,0)</f>
        <v>0</v>
      </c>
      <c r="BJ205" s="16" t="s">
        <v>84</v>
      </c>
      <c r="BK205" s="219">
        <f>ROUND(I205*H205,2)</f>
        <v>0</v>
      </c>
      <c r="BL205" s="16" t="s">
        <v>162</v>
      </c>
      <c r="BM205" s="218" t="s">
        <v>828</v>
      </c>
    </row>
    <row r="206" spans="1:65" s="2" customFormat="1" ht="11.25">
      <c r="A206" s="33"/>
      <c r="B206" s="34"/>
      <c r="C206" s="35"/>
      <c r="D206" s="220" t="s">
        <v>164</v>
      </c>
      <c r="E206" s="35"/>
      <c r="F206" s="221" t="s">
        <v>827</v>
      </c>
      <c r="G206" s="35"/>
      <c r="H206" s="35"/>
      <c r="I206" s="121"/>
      <c r="J206" s="35"/>
      <c r="K206" s="35"/>
      <c r="L206" s="38"/>
      <c r="M206" s="222"/>
      <c r="N206" s="223"/>
      <c r="O206" s="70"/>
      <c r="P206" s="70"/>
      <c r="Q206" s="70"/>
      <c r="R206" s="70"/>
      <c r="S206" s="70"/>
      <c r="T206" s="71"/>
      <c r="U206" s="33"/>
      <c r="V206" s="33"/>
      <c r="W206" s="33"/>
      <c r="X206" s="33"/>
      <c r="Y206" s="33"/>
      <c r="Z206" s="33"/>
      <c r="AA206" s="33"/>
      <c r="AB206" s="33"/>
      <c r="AC206" s="33"/>
      <c r="AD206" s="33"/>
      <c r="AE206" s="33"/>
      <c r="AT206" s="16" t="s">
        <v>164</v>
      </c>
      <c r="AU206" s="16" t="s">
        <v>86</v>
      </c>
    </row>
    <row r="207" spans="1:65" s="13" customFormat="1" ht="11.25">
      <c r="B207" s="225"/>
      <c r="C207" s="226"/>
      <c r="D207" s="220" t="s">
        <v>168</v>
      </c>
      <c r="E207" s="227" t="s">
        <v>1</v>
      </c>
      <c r="F207" s="228" t="s">
        <v>829</v>
      </c>
      <c r="G207" s="226"/>
      <c r="H207" s="229">
        <v>21.36</v>
      </c>
      <c r="I207" s="230"/>
      <c r="J207" s="226"/>
      <c r="K207" s="226"/>
      <c r="L207" s="231"/>
      <c r="M207" s="232"/>
      <c r="N207" s="233"/>
      <c r="O207" s="233"/>
      <c r="P207" s="233"/>
      <c r="Q207" s="233"/>
      <c r="R207" s="233"/>
      <c r="S207" s="233"/>
      <c r="T207" s="234"/>
      <c r="AT207" s="235" t="s">
        <v>168</v>
      </c>
      <c r="AU207" s="235" t="s">
        <v>86</v>
      </c>
      <c r="AV207" s="13" t="s">
        <v>86</v>
      </c>
      <c r="AW207" s="13" t="s">
        <v>34</v>
      </c>
      <c r="AX207" s="13" t="s">
        <v>84</v>
      </c>
      <c r="AY207" s="235" t="s">
        <v>154</v>
      </c>
    </row>
    <row r="208" spans="1:65" s="2" customFormat="1" ht="21.75" customHeight="1">
      <c r="A208" s="33"/>
      <c r="B208" s="34"/>
      <c r="C208" s="207" t="s">
        <v>338</v>
      </c>
      <c r="D208" s="207" t="s">
        <v>157</v>
      </c>
      <c r="E208" s="208" t="s">
        <v>830</v>
      </c>
      <c r="F208" s="209" t="s">
        <v>831</v>
      </c>
      <c r="G208" s="210" t="s">
        <v>172</v>
      </c>
      <c r="H208" s="211">
        <v>5.52</v>
      </c>
      <c r="I208" s="212"/>
      <c r="J208" s="213">
        <f>ROUND(I208*H208,2)</f>
        <v>0</v>
      </c>
      <c r="K208" s="209" t="s">
        <v>161</v>
      </c>
      <c r="L208" s="38"/>
      <c r="M208" s="214" t="s">
        <v>1</v>
      </c>
      <c r="N208" s="215" t="s">
        <v>42</v>
      </c>
      <c r="O208" s="70"/>
      <c r="P208" s="216">
        <f>O208*H208</f>
        <v>0</v>
      </c>
      <c r="Q208" s="216">
        <v>0</v>
      </c>
      <c r="R208" s="216">
        <f>Q208*H208</f>
        <v>0</v>
      </c>
      <c r="S208" s="216">
        <v>0</v>
      </c>
      <c r="T208" s="217">
        <f>S208*H208</f>
        <v>0</v>
      </c>
      <c r="U208" s="33"/>
      <c r="V208" s="33"/>
      <c r="W208" s="33"/>
      <c r="X208" s="33"/>
      <c r="Y208" s="33"/>
      <c r="Z208" s="33"/>
      <c r="AA208" s="33"/>
      <c r="AB208" s="33"/>
      <c r="AC208" s="33"/>
      <c r="AD208" s="33"/>
      <c r="AE208" s="33"/>
      <c r="AR208" s="218" t="s">
        <v>162</v>
      </c>
      <c r="AT208" s="218" t="s">
        <v>157</v>
      </c>
      <c r="AU208" s="218" t="s">
        <v>86</v>
      </c>
      <c r="AY208" s="16" t="s">
        <v>154</v>
      </c>
      <c r="BE208" s="219">
        <f>IF(N208="základní",J208,0)</f>
        <v>0</v>
      </c>
      <c r="BF208" s="219">
        <f>IF(N208="snížená",J208,0)</f>
        <v>0</v>
      </c>
      <c r="BG208" s="219">
        <f>IF(N208="zákl. přenesená",J208,0)</f>
        <v>0</v>
      </c>
      <c r="BH208" s="219">
        <f>IF(N208="sníž. přenesená",J208,0)</f>
        <v>0</v>
      </c>
      <c r="BI208" s="219">
        <f>IF(N208="nulová",J208,0)</f>
        <v>0</v>
      </c>
      <c r="BJ208" s="16" t="s">
        <v>84</v>
      </c>
      <c r="BK208" s="219">
        <f>ROUND(I208*H208,2)</f>
        <v>0</v>
      </c>
      <c r="BL208" s="16" t="s">
        <v>162</v>
      </c>
      <c r="BM208" s="218" t="s">
        <v>832</v>
      </c>
    </row>
    <row r="209" spans="1:65" s="2" customFormat="1" ht="19.5">
      <c r="A209" s="33"/>
      <c r="B209" s="34"/>
      <c r="C209" s="35"/>
      <c r="D209" s="220" t="s">
        <v>164</v>
      </c>
      <c r="E209" s="35"/>
      <c r="F209" s="221" t="s">
        <v>833</v>
      </c>
      <c r="G209" s="35"/>
      <c r="H209" s="35"/>
      <c r="I209" s="121"/>
      <c r="J209" s="35"/>
      <c r="K209" s="35"/>
      <c r="L209" s="38"/>
      <c r="M209" s="222"/>
      <c r="N209" s="223"/>
      <c r="O209" s="70"/>
      <c r="P209" s="70"/>
      <c r="Q209" s="70"/>
      <c r="R209" s="70"/>
      <c r="S209" s="70"/>
      <c r="T209" s="71"/>
      <c r="U209" s="33"/>
      <c r="V209" s="33"/>
      <c r="W209" s="33"/>
      <c r="X209" s="33"/>
      <c r="Y209" s="33"/>
      <c r="Z209" s="33"/>
      <c r="AA209" s="33"/>
      <c r="AB209" s="33"/>
      <c r="AC209" s="33"/>
      <c r="AD209" s="33"/>
      <c r="AE209" s="33"/>
      <c r="AT209" s="16" t="s">
        <v>164</v>
      </c>
      <c r="AU209" s="16" t="s">
        <v>86</v>
      </c>
    </row>
    <row r="210" spans="1:65" s="2" customFormat="1" ht="19.5">
      <c r="A210" s="33"/>
      <c r="B210" s="34"/>
      <c r="C210" s="35"/>
      <c r="D210" s="220" t="s">
        <v>166</v>
      </c>
      <c r="E210" s="35"/>
      <c r="F210" s="224" t="s">
        <v>834</v>
      </c>
      <c r="G210" s="35"/>
      <c r="H210" s="35"/>
      <c r="I210" s="121"/>
      <c r="J210" s="35"/>
      <c r="K210" s="35"/>
      <c r="L210" s="38"/>
      <c r="M210" s="222"/>
      <c r="N210" s="223"/>
      <c r="O210" s="70"/>
      <c r="P210" s="70"/>
      <c r="Q210" s="70"/>
      <c r="R210" s="70"/>
      <c r="S210" s="70"/>
      <c r="T210" s="71"/>
      <c r="U210" s="33"/>
      <c r="V210" s="33"/>
      <c r="W210" s="33"/>
      <c r="X210" s="33"/>
      <c r="Y210" s="33"/>
      <c r="Z210" s="33"/>
      <c r="AA210" s="33"/>
      <c r="AB210" s="33"/>
      <c r="AC210" s="33"/>
      <c r="AD210" s="33"/>
      <c r="AE210" s="33"/>
      <c r="AT210" s="16" t="s">
        <v>166</v>
      </c>
      <c r="AU210" s="16" t="s">
        <v>86</v>
      </c>
    </row>
    <row r="211" spans="1:65" s="2" customFormat="1" ht="21.75" customHeight="1">
      <c r="A211" s="33"/>
      <c r="B211" s="34"/>
      <c r="C211" s="247" t="s">
        <v>343</v>
      </c>
      <c r="D211" s="247" t="s">
        <v>443</v>
      </c>
      <c r="E211" s="248" t="s">
        <v>835</v>
      </c>
      <c r="F211" s="249" t="s">
        <v>836</v>
      </c>
      <c r="G211" s="250" t="s">
        <v>179</v>
      </c>
      <c r="H211" s="251">
        <v>23</v>
      </c>
      <c r="I211" s="252"/>
      <c r="J211" s="253">
        <f>ROUND(I211*H211,2)</f>
        <v>0</v>
      </c>
      <c r="K211" s="249" t="s">
        <v>161</v>
      </c>
      <c r="L211" s="254"/>
      <c r="M211" s="255" t="s">
        <v>1</v>
      </c>
      <c r="N211" s="256" t="s">
        <v>42</v>
      </c>
      <c r="O211" s="70"/>
      <c r="P211" s="216">
        <f>O211*H211</f>
        <v>0</v>
      </c>
      <c r="Q211" s="216">
        <v>2.5999999999999999E-2</v>
      </c>
      <c r="R211" s="216">
        <f>Q211*H211</f>
        <v>0.59799999999999998</v>
      </c>
      <c r="S211" s="216">
        <v>0</v>
      </c>
      <c r="T211" s="217">
        <f>S211*H211</f>
        <v>0</v>
      </c>
      <c r="U211" s="33"/>
      <c r="V211" s="33"/>
      <c r="W211" s="33"/>
      <c r="X211" s="33"/>
      <c r="Y211" s="33"/>
      <c r="Z211" s="33"/>
      <c r="AA211" s="33"/>
      <c r="AB211" s="33"/>
      <c r="AC211" s="33"/>
      <c r="AD211" s="33"/>
      <c r="AE211" s="33"/>
      <c r="AR211" s="218" t="s">
        <v>208</v>
      </c>
      <c r="AT211" s="218" t="s">
        <v>443</v>
      </c>
      <c r="AU211" s="218" t="s">
        <v>86</v>
      </c>
      <c r="AY211" s="16" t="s">
        <v>154</v>
      </c>
      <c r="BE211" s="219">
        <f>IF(N211="základní",J211,0)</f>
        <v>0</v>
      </c>
      <c r="BF211" s="219">
        <f>IF(N211="snížená",J211,0)</f>
        <v>0</v>
      </c>
      <c r="BG211" s="219">
        <f>IF(N211="zákl. přenesená",J211,0)</f>
        <v>0</v>
      </c>
      <c r="BH211" s="219">
        <f>IF(N211="sníž. přenesená",J211,0)</f>
        <v>0</v>
      </c>
      <c r="BI211" s="219">
        <f>IF(N211="nulová",J211,0)</f>
        <v>0</v>
      </c>
      <c r="BJ211" s="16" t="s">
        <v>84</v>
      </c>
      <c r="BK211" s="219">
        <f>ROUND(I211*H211,2)</f>
        <v>0</v>
      </c>
      <c r="BL211" s="16" t="s">
        <v>162</v>
      </c>
      <c r="BM211" s="218" t="s">
        <v>837</v>
      </c>
    </row>
    <row r="212" spans="1:65" s="2" customFormat="1" ht="11.25">
      <c r="A212" s="33"/>
      <c r="B212" s="34"/>
      <c r="C212" s="35"/>
      <c r="D212" s="220" t="s">
        <v>164</v>
      </c>
      <c r="E212" s="35"/>
      <c r="F212" s="221" t="s">
        <v>836</v>
      </c>
      <c r="G212" s="35"/>
      <c r="H212" s="35"/>
      <c r="I212" s="121"/>
      <c r="J212" s="35"/>
      <c r="K212" s="35"/>
      <c r="L212" s="38"/>
      <c r="M212" s="222"/>
      <c r="N212" s="223"/>
      <c r="O212" s="70"/>
      <c r="P212" s="70"/>
      <c r="Q212" s="70"/>
      <c r="R212" s="70"/>
      <c r="S212" s="70"/>
      <c r="T212" s="71"/>
      <c r="U212" s="33"/>
      <c r="V212" s="33"/>
      <c r="W212" s="33"/>
      <c r="X212" s="33"/>
      <c r="Y212" s="33"/>
      <c r="Z212" s="33"/>
      <c r="AA212" s="33"/>
      <c r="AB212" s="33"/>
      <c r="AC212" s="33"/>
      <c r="AD212" s="33"/>
      <c r="AE212" s="33"/>
      <c r="AT212" s="16" t="s">
        <v>164</v>
      </c>
      <c r="AU212" s="16" t="s">
        <v>86</v>
      </c>
    </row>
    <row r="213" spans="1:65" s="2" customFormat="1" ht="16.5" customHeight="1">
      <c r="A213" s="33"/>
      <c r="B213" s="34"/>
      <c r="C213" s="207" t="s">
        <v>348</v>
      </c>
      <c r="D213" s="207" t="s">
        <v>157</v>
      </c>
      <c r="E213" s="208" t="s">
        <v>838</v>
      </c>
      <c r="F213" s="209" t="s">
        <v>839</v>
      </c>
      <c r="G213" s="210" t="s">
        <v>172</v>
      </c>
      <c r="H213" s="211">
        <v>24.908999999999999</v>
      </c>
      <c r="I213" s="212"/>
      <c r="J213" s="213">
        <f>ROUND(I213*H213,2)</f>
        <v>0</v>
      </c>
      <c r="K213" s="209" t="s">
        <v>1</v>
      </c>
      <c r="L213" s="38"/>
      <c r="M213" s="214" t="s">
        <v>1</v>
      </c>
      <c r="N213" s="215" t="s">
        <v>42</v>
      </c>
      <c r="O213" s="70"/>
      <c r="P213" s="216">
        <f>O213*H213</f>
        <v>0</v>
      </c>
      <c r="Q213" s="216">
        <v>0</v>
      </c>
      <c r="R213" s="216">
        <f>Q213*H213</f>
        <v>0</v>
      </c>
      <c r="S213" s="216">
        <v>0</v>
      </c>
      <c r="T213" s="217">
        <f>S213*H213</f>
        <v>0</v>
      </c>
      <c r="U213" s="33"/>
      <c r="V213" s="33"/>
      <c r="W213" s="33"/>
      <c r="X213" s="33"/>
      <c r="Y213" s="33"/>
      <c r="Z213" s="33"/>
      <c r="AA213" s="33"/>
      <c r="AB213" s="33"/>
      <c r="AC213" s="33"/>
      <c r="AD213" s="33"/>
      <c r="AE213" s="33"/>
      <c r="AR213" s="218" t="s">
        <v>162</v>
      </c>
      <c r="AT213" s="218" t="s">
        <v>157</v>
      </c>
      <c r="AU213" s="218" t="s">
        <v>86</v>
      </c>
      <c r="AY213" s="16" t="s">
        <v>154</v>
      </c>
      <c r="BE213" s="219">
        <f>IF(N213="základní",J213,0)</f>
        <v>0</v>
      </c>
      <c r="BF213" s="219">
        <f>IF(N213="snížená",J213,0)</f>
        <v>0</v>
      </c>
      <c r="BG213" s="219">
        <f>IF(N213="zákl. přenesená",J213,0)</f>
        <v>0</v>
      </c>
      <c r="BH213" s="219">
        <f>IF(N213="sníž. přenesená",J213,0)</f>
        <v>0</v>
      </c>
      <c r="BI213" s="219">
        <f>IF(N213="nulová",J213,0)</f>
        <v>0</v>
      </c>
      <c r="BJ213" s="16" t="s">
        <v>84</v>
      </c>
      <c r="BK213" s="219">
        <f>ROUND(I213*H213,2)</f>
        <v>0</v>
      </c>
      <c r="BL213" s="16" t="s">
        <v>162</v>
      </c>
      <c r="BM213" s="218" t="s">
        <v>840</v>
      </c>
    </row>
    <row r="214" spans="1:65" s="2" customFormat="1" ht="11.25">
      <c r="A214" s="33"/>
      <c r="B214" s="34"/>
      <c r="C214" s="35"/>
      <c r="D214" s="220" t="s">
        <v>164</v>
      </c>
      <c r="E214" s="35"/>
      <c r="F214" s="221" t="s">
        <v>839</v>
      </c>
      <c r="G214" s="35"/>
      <c r="H214" s="35"/>
      <c r="I214" s="121"/>
      <c r="J214" s="35"/>
      <c r="K214" s="35"/>
      <c r="L214" s="38"/>
      <c r="M214" s="222"/>
      <c r="N214" s="223"/>
      <c r="O214" s="70"/>
      <c r="P214" s="70"/>
      <c r="Q214" s="70"/>
      <c r="R214" s="70"/>
      <c r="S214" s="70"/>
      <c r="T214" s="71"/>
      <c r="U214" s="33"/>
      <c r="V214" s="33"/>
      <c r="W214" s="33"/>
      <c r="X214" s="33"/>
      <c r="Y214" s="33"/>
      <c r="Z214" s="33"/>
      <c r="AA214" s="33"/>
      <c r="AB214" s="33"/>
      <c r="AC214" s="33"/>
      <c r="AD214" s="33"/>
      <c r="AE214" s="33"/>
      <c r="AT214" s="16" t="s">
        <v>164</v>
      </c>
      <c r="AU214" s="16" t="s">
        <v>86</v>
      </c>
    </row>
    <row r="215" spans="1:65" s="13" customFormat="1" ht="11.25">
      <c r="B215" s="225"/>
      <c r="C215" s="226"/>
      <c r="D215" s="220" t="s">
        <v>168</v>
      </c>
      <c r="E215" s="227" t="s">
        <v>1</v>
      </c>
      <c r="F215" s="228" t="s">
        <v>841</v>
      </c>
      <c r="G215" s="226"/>
      <c r="H215" s="229">
        <v>24.908999999999999</v>
      </c>
      <c r="I215" s="230"/>
      <c r="J215" s="226"/>
      <c r="K215" s="226"/>
      <c r="L215" s="231"/>
      <c r="M215" s="232"/>
      <c r="N215" s="233"/>
      <c r="O215" s="233"/>
      <c r="P215" s="233"/>
      <c r="Q215" s="233"/>
      <c r="R215" s="233"/>
      <c r="S215" s="233"/>
      <c r="T215" s="234"/>
      <c r="AT215" s="235" t="s">
        <v>168</v>
      </c>
      <c r="AU215" s="235" t="s">
        <v>86</v>
      </c>
      <c r="AV215" s="13" t="s">
        <v>86</v>
      </c>
      <c r="AW215" s="13" t="s">
        <v>34</v>
      </c>
      <c r="AX215" s="13" t="s">
        <v>84</v>
      </c>
      <c r="AY215" s="235" t="s">
        <v>154</v>
      </c>
    </row>
    <row r="216" spans="1:65" s="2" customFormat="1" ht="16.5" customHeight="1">
      <c r="A216" s="33"/>
      <c r="B216" s="34"/>
      <c r="C216" s="247" t="s">
        <v>354</v>
      </c>
      <c r="D216" s="247" t="s">
        <v>443</v>
      </c>
      <c r="E216" s="248" t="s">
        <v>842</v>
      </c>
      <c r="F216" s="249" t="s">
        <v>843</v>
      </c>
      <c r="G216" s="250" t="s">
        <v>185</v>
      </c>
      <c r="H216" s="251">
        <v>5.73</v>
      </c>
      <c r="I216" s="252"/>
      <c r="J216" s="253">
        <f>ROUND(I216*H216,2)</f>
        <v>0</v>
      </c>
      <c r="K216" s="249" t="s">
        <v>1</v>
      </c>
      <c r="L216" s="254"/>
      <c r="M216" s="255" t="s">
        <v>1</v>
      </c>
      <c r="N216" s="256" t="s">
        <v>42</v>
      </c>
      <c r="O216" s="70"/>
      <c r="P216" s="216">
        <f>O216*H216</f>
        <v>0</v>
      </c>
      <c r="Q216" s="216">
        <v>1</v>
      </c>
      <c r="R216" s="216">
        <f>Q216*H216</f>
        <v>5.73</v>
      </c>
      <c r="S216" s="216">
        <v>0</v>
      </c>
      <c r="T216" s="217">
        <f>S216*H216</f>
        <v>0</v>
      </c>
      <c r="U216" s="33"/>
      <c r="V216" s="33"/>
      <c r="W216" s="33"/>
      <c r="X216" s="33"/>
      <c r="Y216" s="33"/>
      <c r="Z216" s="33"/>
      <c r="AA216" s="33"/>
      <c r="AB216" s="33"/>
      <c r="AC216" s="33"/>
      <c r="AD216" s="33"/>
      <c r="AE216" s="33"/>
      <c r="AR216" s="218" t="s">
        <v>208</v>
      </c>
      <c r="AT216" s="218" t="s">
        <v>443</v>
      </c>
      <c r="AU216" s="218" t="s">
        <v>86</v>
      </c>
      <c r="AY216" s="16" t="s">
        <v>154</v>
      </c>
      <c r="BE216" s="219">
        <f>IF(N216="základní",J216,0)</f>
        <v>0</v>
      </c>
      <c r="BF216" s="219">
        <f>IF(N216="snížená",J216,0)</f>
        <v>0</v>
      </c>
      <c r="BG216" s="219">
        <f>IF(N216="zákl. přenesená",J216,0)</f>
        <v>0</v>
      </c>
      <c r="BH216" s="219">
        <f>IF(N216="sníž. přenesená",J216,0)</f>
        <v>0</v>
      </c>
      <c r="BI216" s="219">
        <f>IF(N216="nulová",J216,0)</f>
        <v>0</v>
      </c>
      <c r="BJ216" s="16" t="s">
        <v>84</v>
      </c>
      <c r="BK216" s="219">
        <f>ROUND(I216*H216,2)</f>
        <v>0</v>
      </c>
      <c r="BL216" s="16" t="s">
        <v>162</v>
      </c>
      <c r="BM216" s="218" t="s">
        <v>844</v>
      </c>
    </row>
    <row r="217" spans="1:65" s="2" customFormat="1" ht="11.25">
      <c r="A217" s="33"/>
      <c r="B217" s="34"/>
      <c r="C217" s="35"/>
      <c r="D217" s="220" t="s">
        <v>164</v>
      </c>
      <c r="E217" s="35"/>
      <c r="F217" s="221" t="s">
        <v>843</v>
      </c>
      <c r="G217" s="35"/>
      <c r="H217" s="35"/>
      <c r="I217" s="121"/>
      <c r="J217" s="35"/>
      <c r="K217" s="35"/>
      <c r="L217" s="38"/>
      <c r="M217" s="222"/>
      <c r="N217" s="223"/>
      <c r="O217" s="70"/>
      <c r="P217" s="70"/>
      <c r="Q217" s="70"/>
      <c r="R217" s="70"/>
      <c r="S217" s="70"/>
      <c r="T217" s="71"/>
      <c r="U217" s="33"/>
      <c r="V217" s="33"/>
      <c r="W217" s="33"/>
      <c r="X217" s="33"/>
      <c r="Y217" s="33"/>
      <c r="Z217" s="33"/>
      <c r="AA217" s="33"/>
      <c r="AB217" s="33"/>
      <c r="AC217" s="33"/>
      <c r="AD217" s="33"/>
      <c r="AE217" s="33"/>
      <c r="AT217" s="16" t="s">
        <v>164</v>
      </c>
      <c r="AU217" s="16" t="s">
        <v>86</v>
      </c>
    </row>
    <row r="218" spans="1:65" s="13" customFormat="1" ht="11.25">
      <c r="B218" s="225"/>
      <c r="C218" s="226"/>
      <c r="D218" s="220" t="s">
        <v>168</v>
      </c>
      <c r="E218" s="227" t="s">
        <v>1</v>
      </c>
      <c r="F218" s="228" t="s">
        <v>845</v>
      </c>
      <c r="G218" s="226"/>
      <c r="H218" s="229">
        <v>5.73</v>
      </c>
      <c r="I218" s="230"/>
      <c r="J218" s="226"/>
      <c r="K218" s="226"/>
      <c r="L218" s="231"/>
      <c r="M218" s="232"/>
      <c r="N218" s="233"/>
      <c r="O218" s="233"/>
      <c r="P218" s="233"/>
      <c r="Q218" s="233"/>
      <c r="R218" s="233"/>
      <c r="S218" s="233"/>
      <c r="T218" s="234"/>
      <c r="AT218" s="235" t="s">
        <v>168</v>
      </c>
      <c r="AU218" s="235" t="s">
        <v>86</v>
      </c>
      <c r="AV218" s="13" t="s">
        <v>86</v>
      </c>
      <c r="AW218" s="13" t="s">
        <v>34</v>
      </c>
      <c r="AX218" s="13" t="s">
        <v>84</v>
      </c>
      <c r="AY218" s="235" t="s">
        <v>154</v>
      </c>
    </row>
    <row r="219" spans="1:65" s="2" customFormat="1" ht="16.5" customHeight="1">
      <c r="A219" s="33"/>
      <c r="B219" s="34"/>
      <c r="C219" s="207" t="s">
        <v>360</v>
      </c>
      <c r="D219" s="207" t="s">
        <v>157</v>
      </c>
      <c r="E219" s="208" t="s">
        <v>846</v>
      </c>
      <c r="F219" s="209" t="s">
        <v>847</v>
      </c>
      <c r="G219" s="210" t="s">
        <v>160</v>
      </c>
      <c r="H219" s="211">
        <v>31.2</v>
      </c>
      <c r="I219" s="212"/>
      <c r="J219" s="213">
        <f>ROUND(I219*H219,2)</f>
        <v>0</v>
      </c>
      <c r="K219" s="209" t="s">
        <v>1</v>
      </c>
      <c r="L219" s="38"/>
      <c r="M219" s="214" t="s">
        <v>1</v>
      </c>
      <c r="N219" s="215" t="s">
        <v>42</v>
      </c>
      <c r="O219" s="70"/>
      <c r="P219" s="216">
        <f>O219*H219</f>
        <v>0</v>
      </c>
      <c r="Q219" s="216">
        <v>0</v>
      </c>
      <c r="R219" s="216">
        <f>Q219*H219</f>
        <v>0</v>
      </c>
      <c r="S219" s="216">
        <v>0</v>
      </c>
      <c r="T219" s="217">
        <f>S219*H219</f>
        <v>0</v>
      </c>
      <c r="U219" s="33"/>
      <c r="V219" s="33"/>
      <c r="W219" s="33"/>
      <c r="X219" s="33"/>
      <c r="Y219" s="33"/>
      <c r="Z219" s="33"/>
      <c r="AA219" s="33"/>
      <c r="AB219" s="33"/>
      <c r="AC219" s="33"/>
      <c r="AD219" s="33"/>
      <c r="AE219" s="33"/>
      <c r="AR219" s="218" t="s">
        <v>162</v>
      </c>
      <c r="AT219" s="218" t="s">
        <v>157</v>
      </c>
      <c r="AU219" s="218" t="s">
        <v>86</v>
      </c>
      <c r="AY219" s="16" t="s">
        <v>154</v>
      </c>
      <c r="BE219" s="219">
        <f>IF(N219="základní",J219,0)</f>
        <v>0</v>
      </c>
      <c r="BF219" s="219">
        <f>IF(N219="snížená",J219,0)</f>
        <v>0</v>
      </c>
      <c r="BG219" s="219">
        <f>IF(N219="zákl. přenesená",J219,0)</f>
        <v>0</v>
      </c>
      <c r="BH219" s="219">
        <f>IF(N219="sníž. přenesená",J219,0)</f>
        <v>0</v>
      </c>
      <c r="BI219" s="219">
        <f>IF(N219="nulová",J219,0)</f>
        <v>0</v>
      </c>
      <c r="BJ219" s="16" t="s">
        <v>84</v>
      </c>
      <c r="BK219" s="219">
        <f>ROUND(I219*H219,2)</f>
        <v>0</v>
      </c>
      <c r="BL219" s="16" t="s">
        <v>162</v>
      </c>
      <c r="BM219" s="218" t="s">
        <v>848</v>
      </c>
    </row>
    <row r="220" spans="1:65" s="2" customFormat="1" ht="11.25">
      <c r="A220" s="33"/>
      <c r="B220" s="34"/>
      <c r="C220" s="35"/>
      <c r="D220" s="220" t="s">
        <v>164</v>
      </c>
      <c r="E220" s="35"/>
      <c r="F220" s="221" t="s">
        <v>849</v>
      </c>
      <c r="G220" s="35"/>
      <c r="H220" s="35"/>
      <c r="I220" s="121"/>
      <c r="J220" s="35"/>
      <c r="K220" s="35"/>
      <c r="L220" s="38"/>
      <c r="M220" s="222"/>
      <c r="N220" s="223"/>
      <c r="O220" s="70"/>
      <c r="P220" s="70"/>
      <c r="Q220" s="70"/>
      <c r="R220" s="70"/>
      <c r="S220" s="70"/>
      <c r="T220" s="71"/>
      <c r="U220" s="33"/>
      <c r="V220" s="33"/>
      <c r="W220" s="33"/>
      <c r="X220" s="33"/>
      <c r="Y220" s="33"/>
      <c r="Z220" s="33"/>
      <c r="AA220" s="33"/>
      <c r="AB220" s="33"/>
      <c r="AC220" s="33"/>
      <c r="AD220" s="33"/>
      <c r="AE220" s="33"/>
      <c r="AT220" s="16" t="s">
        <v>164</v>
      </c>
      <c r="AU220" s="16" t="s">
        <v>86</v>
      </c>
    </row>
    <row r="221" spans="1:65" s="2" customFormat="1" ht="19.5">
      <c r="A221" s="33"/>
      <c r="B221" s="34"/>
      <c r="C221" s="35"/>
      <c r="D221" s="220" t="s">
        <v>166</v>
      </c>
      <c r="E221" s="35"/>
      <c r="F221" s="224" t="s">
        <v>850</v>
      </c>
      <c r="G221" s="35"/>
      <c r="H221" s="35"/>
      <c r="I221" s="121"/>
      <c r="J221" s="35"/>
      <c r="K221" s="35"/>
      <c r="L221" s="38"/>
      <c r="M221" s="222"/>
      <c r="N221" s="223"/>
      <c r="O221" s="70"/>
      <c r="P221" s="70"/>
      <c r="Q221" s="70"/>
      <c r="R221" s="70"/>
      <c r="S221" s="70"/>
      <c r="T221" s="71"/>
      <c r="U221" s="33"/>
      <c r="V221" s="33"/>
      <c r="W221" s="33"/>
      <c r="X221" s="33"/>
      <c r="Y221" s="33"/>
      <c r="Z221" s="33"/>
      <c r="AA221" s="33"/>
      <c r="AB221" s="33"/>
      <c r="AC221" s="33"/>
      <c r="AD221" s="33"/>
      <c r="AE221" s="33"/>
      <c r="AT221" s="16" t="s">
        <v>166</v>
      </c>
      <c r="AU221" s="16" t="s">
        <v>86</v>
      </c>
    </row>
    <row r="222" spans="1:65" s="13" customFormat="1" ht="11.25">
      <c r="B222" s="225"/>
      <c r="C222" s="226"/>
      <c r="D222" s="220" t="s">
        <v>168</v>
      </c>
      <c r="E222" s="227" t="s">
        <v>1</v>
      </c>
      <c r="F222" s="228" t="s">
        <v>851</v>
      </c>
      <c r="G222" s="226"/>
      <c r="H222" s="229">
        <v>31.2</v>
      </c>
      <c r="I222" s="230"/>
      <c r="J222" s="226"/>
      <c r="K222" s="226"/>
      <c r="L222" s="231"/>
      <c r="M222" s="232"/>
      <c r="N222" s="233"/>
      <c r="O222" s="233"/>
      <c r="P222" s="233"/>
      <c r="Q222" s="233"/>
      <c r="R222" s="233"/>
      <c r="S222" s="233"/>
      <c r="T222" s="234"/>
      <c r="AT222" s="235" t="s">
        <v>168</v>
      </c>
      <c r="AU222" s="235" t="s">
        <v>86</v>
      </c>
      <c r="AV222" s="13" t="s">
        <v>86</v>
      </c>
      <c r="AW222" s="13" t="s">
        <v>34</v>
      </c>
      <c r="AX222" s="13" t="s">
        <v>84</v>
      </c>
      <c r="AY222" s="235" t="s">
        <v>154</v>
      </c>
    </row>
    <row r="223" spans="1:65" s="2" customFormat="1" ht="16.5" customHeight="1">
      <c r="A223" s="33"/>
      <c r="B223" s="34"/>
      <c r="C223" s="207" t="s">
        <v>366</v>
      </c>
      <c r="D223" s="207" t="s">
        <v>157</v>
      </c>
      <c r="E223" s="208" t="s">
        <v>852</v>
      </c>
      <c r="F223" s="209" t="s">
        <v>853</v>
      </c>
      <c r="G223" s="210" t="s">
        <v>160</v>
      </c>
      <c r="H223" s="211">
        <v>1.1000000000000001</v>
      </c>
      <c r="I223" s="212"/>
      <c r="J223" s="213">
        <f>ROUND(I223*H223,2)</f>
        <v>0</v>
      </c>
      <c r="K223" s="209" t="s">
        <v>1</v>
      </c>
      <c r="L223" s="38"/>
      <c r="M223" s="214" t="s">
        <v>1</v>
      </c>
      <c r="N223" s="215" t="s">
        <v>42</v>
      </c>
      <c r="O223" s="70"/>
      <c r="P223" s="216">
        <f>O223*H223</f>
        <v>0</v>
      </c>
      <c r="Q223" s="216">
        <v>0</v>
      </c>
      <c r="R223" s="216">
        <f>Q223*H223</f>
        <v>0</v>
      </c>
      <c r="S223" s="216">
        <v>0</v>
      </c>
      <c r="T223" s="217">
        <f>S223*H223</f>
        <v>0</v>
      </c>
      <c r="U223" s="33"/>
      <c r="V223" s="33"/>
      <c r="W223" s="33"/>
      <c r="X223" s="33"/>
      <c r="Y223" s="33"/>
      <c r="Z223" s="33"/>
      <c r="AA223" s="33"/>
      <c r="AB223" s="33"/>
      <c r="AC223" s="33"/>
      <c r="AD223" s="33"/>
      <c r="AE223" s="33"/>
      <c r="AR223" s="218" t="s">
        <v>162</v>
      </c>
      <c r="AT223" s="218" t="s">
        <v>157</v>
      </c>
      <c r="AU223" s="218" t="s">
        <v>86</v>
      </c>
      <c r="AY223" s="16" t="s">
        <v>154</v>
      </c>
      <c r="BE223" s="219">
        <f>IF(N223="základní",J223,0)</f>
        <v>0</v>
      </c>
      <c r="BF223" s="219">
        <f>IF(N223="snížená",J223,0)</f>
        <v>0</v>
      </c>
      <c r="BG223" s="219">
        <f>IF(N223="zákl. přenesená",J223,0)</f>
        <v>0</v>
      </c>
      <c r="BH223" s="219">
        <f>IF(N223="sníž. přenesená",J223,0)</f>
        <v>0</v>
      </c>
      <c r="BI223" s="219">
        <f>IF(N223="nulová",J223,0)</f>
        <v>0</v>
      </c>
      <c r="BJ223" s="16" t="s">
        <v>84</v>
      </c>
      <c r="BK223" s="219">
        <f>ROUND(I223*H223,2)</f>
        <v>0</v>
      </c>
      <c r="BL223" s="16" t="s">
        <v>162</v>
      </c>
      <c r="BM223" s="218" t="s">
        <v>854</v>
      </c>
    </row>
    <row r="224" spans="1:65" s="2" customFormat="1" ht="11.25">
      <c r="A224" s="33"/>
      <c r="B224" s="34"/>
      <c r="C224" s="35"/>
      <c r="D224" s="220" t="s">
        <v>164</v>
      </c>
      <c r="E224" s="35"/>
      <c r="F224" s="221" t="s">
        <v>853</v>
      </c>
      <c r="G224" s="35"/>
      <c r="H224" s="35"/>
      <c r="I224" s="121"/>
      <c r="J224" s="35"/>
      <c r="K224" s="35"/>
      <c r="L224" s="38"/>
      <c r="M224" s="222"/>
      <c r="N224" s="223"/>
      <c r="O224" s="70"/>
      <c r="P224" s="70"/>
      <c r="Q224" s="70"/>
      <c r="R224" s="70"/>
      <c r="S224" s="70"/>
      <c r="T224" s="71"/>
      <c r="U224" s="33"/>
      <c r="V224" s="33"/>
      <c r="W224" s="33"/>
      <c r="X224" s="33"/>
      <c r="Y224" s="33"/>
      <c r="Z224" s="33"/>
      <c r="AA224" s="33"/>
      <c r="AB224" s="33"/>
      <c r="AC224" s="33"/>
      <c r="AD224" s="33"/>
      <c r="AE224" s="33"/>
      <c r="AT224" s="16" t="s">
        <v>164</v>
      </c>
      <c r="AU224" s="16" t="s">
        <v>86</v>
      </c>
    </row>
    <row r="225" spans="1:65" s="2" customFormat="1" ht="29.25">
      <c r="A225" s="33"/>
      <c r="B225" s="34"/>
      <c r="C225" s="35"/>
      <c r="D225" s="220" t="s">
        <v>166</v>
      </c>
      <c r="E225" s="35"/>
      <c r="F225" s="224" t="s">
        <v>855</v>
      </c>
      <c r="G225" s="35"/>
      <c r="H225" s="35"/>
      <c r="I225" s="121"/>
      <c r="J225" s="35"/>
      <c r="K225" s="35"/>
      <c r="L225" s="38"/>
      <c r="M225" s="222"/>
      <c r="N225" s="223"/>
      <c r="O225" s="70"/>
      <c r="P225" s="70"/>
      <c r="Q225" s="70"/>
      <c r="R225" s="70"/>
      <c r="S225" s="70"/>
      <c r="T225" s="71"/>
      <c r="U225" s="33"/>
      <c r="V225" s="33"/>
      <c r="W225" s="33"/>
      <c r="X225" s="33"/>
      <c r="Y225" s="33"/>
      <c r="Z225" s="33"/>
      <c r="AA225" s="33"/>
      <c r="AB225" s="33"/>
      <c r="AC225" s="33"/>
      <c r="AD225" s="33"/>
      <c r="AE225" s="33"/>
      <c r="AT225" s="16" t="s">
        <v>166</v>
      </c>
      <c r="AU225" s="16" t="s">
        <v>86</v>
      </c>
    </row>
    <row r="226" spans="1:65" s="2" customFormat="1" ht="16.5" customHeight="1">
      <c r="A226" s="33"/>
      <c r="B226" s="34"/>
      <c r="C226" s="247" t="s">
        <v>372</v>
      </c>
      <c r="D226" s="247" t="s">
        <v>443</v>
      </c>
      <c r="E226" s="248" t="s">
        <v>856</v>
      </c>
      <c r="F226" s="249" t="s">
        <v>857</v>
      </c>
      <c r="G226" s="250" t="s">
        <v>160</v>
      </c>
      <c r="H226" s="251">
        <v>32.299999999999997</v>
      </c>
      <c r="I226" s="252"/>
      <c r="J226" s="253">
        <f>ROUND(I226*H226,2)</f>
        <v>0</v>
      </c>
      <c r="K226" s="249" t="s">
        <v>1</v>
      </c>
      <c r="L226" s="254"/>
      <c r="M226" s="255" t="s">
        <v>1</v>
      </c>
      <c r="N226" s="256" t="s">
        <v>42</v>
      </c>
      <c r="O226" s="70"/>
      <c r="P226" s="216">
        <f>O226*H226</f>
        <v>0</v>
      </c>
      <c r="Q226" s="216">
        <v>0.04</v>
      </c>
      <c r="R226" s="216">
        <f>Q226*H226</f>
        <v>1.2919999999999998</v>
      </c>
      <c r="S226" s="216">
        <v>0</v>
      </c>
      <c r="T226" s="217">
        <f>S226*H226</f>
        <v>0</v>
      </c>
      <c r="U226" s="33"/>
      <c r="V226" s="33"/>
      <c r="W226" s="33"/>
      <c r="X226" s="33"/>
      <c r="Y226" s="33"/>
      <c r="Z226" s="33"/>
      <c r="AA226" s="33"/>
      <c r="AB226" s="33"/>
      <c r="AC226" s="33"/>
      <c r="AD226" s="33"/>
      <c r="AE226" s="33"/>
      <c r="AR226" s="218" t="s">
        <v>208</v>
      </c>
      <c r="AT226" s="218" t="s">
        <v>443</v>
      </c>
      <c r="AU226" s="218" t="s">
        <v>86</v>
      </c>
      <c r="AY226" s="16" t="s">
        <v>154</v>
      </c>
      <c r="BE226" s="219">
        <f>IF(N226="základní",J226,0)</f>
        <v>0</v>
      </c>
      <c r="BF226" s="219">
        <f>IF(N226="snížená",J226,0)</f>
        <v>0</v>
      </c>
      <c r="BG226" s="219">
        <f>IF(N226="zákl. přenesená",J226,0)</f>
        <v>0</v>
      </c>
      <c r="BH226" s="219">
        <f>IF(N226="sníž. přenesená",J226,0)</f>
        <v>0</v>
      </c>
      <c r="BI226" s="219">
        <f>IF(N226="nulová",J226,0)</f>
        <v>0</v>
      </c>
      <c r="BJ226" s="16" t="s">
        <v>84</v>
      </c>
      <c r="BK226" s="219">
        <f>ROUND(I226*H226,2)</f>
        <v>0</v>
      </c>
      <c r="BL226" s="16" t="s">
        <v>162</v>
      </c>
      <c r="BM226" s="218" t="s">
        <v>858</v>
      </c>
    </row>
    <row r="227" spans="1:65" s="2" customFormat="1" ht="11.25">
      <c r="A227" s="33"/>
      <c r="B227" s="34"/>
      <c r="C227" s="35"/>
      <c r="D227" s="220" t="s">
        <v>164</v>
      </c>
      <c r="E227" s="35"/>
      <c r="F227" s="221" t="s">
        <v>859</v>
      </c>
      <c r="G227" s="35"/>
      <c r="H227" s="35"/>
      <c r="I227" s="121"/>
      <c r="J227" s="35"/>
      <c r="K227" s="35"/>
      <c r="L227" s="38"/>
      <c r="M227" s="222"/>
      <c r="N227" s="223"/>
      <c r="O227" s="70"/>
      <c r="P227" s="70"/>
      <c r="Q227" s="70"/>
      <c r="R227" s="70"/>
      <c r="S227" s="70"/>
      <c r="T227" s="71"/>
      <c r="U227" s="33"/>
      <c r="V227" s="33"/>
      <c r="W227" s="33"/>
      <c r="X227" s="33"/>
      <c r="Y227" s="33"/>
      <c r="Z227" s="33"/>
      <c r="AA227" s="33"/>
      <c r="AB227" s="33"/>
      <c r="AC227" s="33"/>
      <c r="AD227" s="33"/>
      <c r="AE227" s="33"/>
      <c r="AT227" s="16" t="s">
        <v>164</v>
      </c>
      <c r="AU227" s="16" t="s">
        <v>86</v>
      </c>
    </row>
    <row r="228" spans="1:65" s="2" customFormat="1" ht="19.5">
      <c r="A228" s="33"/>
      <c r="B228" s="34"/>
      <c r="C228" s="35"/>
      <c r="D228" s="220" t="s">
        <v>166</v>
      </c>
      <c r="E228" s="35"/>
      <c r="F228" s="224" t="s">
        <v>860</v>
      </c>
      <c r="G228" s="35"/>
      <c r="H228" s="35"/>
      <c r="I228" s="121"/>
      <c r="J228" s="35"/>
      <c r="K228" s="35"/>
      <c r="L228" s="38"/>
      <c r="M228" s="222"/>
      <c r="N228" s="223"/>
      <c r="O228" s="70"/>
      <c r="P228" s="70"/>
      <c r="Q228" s="70"/>
      <c r="R228" s="70"/>
      <c r="S228" s="70"/>
      <c r="T228" s="71"/>
      <c r="U228" s="33"/>
      <c r="V228" s="33"/>
      <c r="W228" s="33"/>
      <c r="X228" s="33"/>
      <c r="Y228" s="33"/>
      <c r="Z228" s="33"/>
      <c r="AA228" s="33"/>
      <c r="AB228" s="33"/>
      <c r="AC228" s="33"/>
      <c r="AD228" s="33"/>
      <c r="AE228" s="33"/>
      <c r="AT228" s="16" t="s">
        <v>166</v>
      </c>
      <c r="AU228" s="16" t="s">
        <v>86</v>
      </c>
    </row>
    <row r="229" spans="1:65" s="2" customFormat="1" ht="16.5" customHeight="1">
      <c r="A229" s="33"/>
      <c r="B229" s="34"/>
      <c r="C229" s="207" t="s">
        <v>377</v>
      </c>
      <c r="D229" s="207" t="s">
        <v>157</v>
      </c>
      <c r="E229" s="208" t="s">
        <v>861</v>
      </c>
      <c r="F229" s="209" t="s">
        <v>862</v>
      </c>
      <c r="G229" s="210" t="s">
        <v>179</v>
      </c>
      <c r="H229" s="211">
        <v>2</v>
      </c>
      <c r="I229" s="212"/>
      <c r="J229" s="213">
        <f>ROUND(I229*H229,2)</f>
        <v>0</v>
      </c>
      <c r="K229" s="209" t="s">
        <v>1</v>
      </c>
      <c r="L229" s="38"/>
      <c r="M229" s="214" t="s">
        <v>1</v>
      </c>
      <c r="N229" s="215" t="s">
        <v>42</v>
      </c>
      <c r="O229" s="70"/>
      <c r="P229" s="216">
        <f>O229*H229</f>
        <v>0</v>
      </c>
      <c r="Q229" s="216">
        <v>0</v>
      </c>
      <c r="R229" s="216">
        <f>Q229*H229</f>
        <v>0</v>
      </c>
      <c r="S229" s="216">
        <v>0</v>
      </c>
      <c r="T229" s="217">
        <f>S229*H229</f>
        <v>0</v>
      </c>
      <c r="U229" s="33"/>
      <c r="V229" s="33"/>
      <c r="W229" s="33"/>
      <c r="X229" s="33"/>
      <c r="Y229" s="33"/>
      <c r="Z229" s="33"/>
      <c r="AA229" s="33"/>
      <c r="AB229" s="33"/>
      <c r="AC229" s="33"/>
      <c r="AD229" s="33"/>
      <c r="AE229" s="33"/>
      <c r="AR229" s="218" t="s">
        <v>162</v>
      </c>
      <c r="AT229" s="218" t="s">
        <v>157</v>
      </c>
      <c r="AU229" s="218" t="s">
        <v>86</v>
      </c>
      <c r="AY229" s="16" t="s">
        <v>154</v>
      </c>
      <c r="BE229" s="219">
        <f>IF(N229="základní",J229,0)</f>
        <v>0</v>
      </c>
      <c r="BF229" s="219">
        <f>IF(N229="snížená",J229,0)</f>
        <v>0</v>
      </c>
      <c r="BG229" s="219">
        <f>IF(N229="zákl. přenesená",J229,0)</f>
        <v>0</v>
      </c>
      <c r="BH229" s="219">
        <f>IF(N229="sníž. přenesená",J229,0)</f>
        <v>0</v>
      </c>
      <c r="BI229" s="219">
        <f>IF(N229="nulová",J229,0)</f>
        <v>0</v>
      </c>
      <c r="BJ229" s="16" t="s">
        <v>84</v>
      </c>
      <c r="BK229" s="219">
        <f>ROUND(I229*H229,2)</f>
        <v>0</v>
      </c>
      <c r="BL229" s="16" t="s">
        <v>162</v>
      </c>
      <c r="BM229" s="218" t="s">
        <v>863</v>
      </c>
    </row>
    <row r="230" spans="1:65" s="2" customFormat="1" ht="19.5">
      <c r="A230" s="33"/>
      <c r="B230" s="34"/>
      <c r="C230" s="35"/>
      <c r="D230" s="220" t="s">
        <v>164</v>
      </c>
      <c r="E230" s="35"/>
      <c r="F230" s="221" t="s">
        <v>864</v>
      </c>
      <c r="G230" s="35"/>
      <c r="H230" s="35"/>
      <c r="I230" s="121"/>
      <c r="J230" s="35"/>
      <c r="K230" s="35"/>
      <c r="L230" s="38"/>
      <c r="M230" s="222"/>
      <c r="N230" s="223"/>
      <c r="O230" s="70"/>
      <c r="P230" s="70"/>
      <c r="Q230" s="70"/>
      <c r="R230" s="70"/>
      <c r="S230" s="70"/>
      <c r="T230" s="71"/>
      <c r="U230" s="33"/>
      <c r="V230" s="33"/>
      <c r="W230" s="33"/>
      <c r="X230" s="33"/>
      <c r="Y230" s="33"/>
      <c r="Z230" s="33"/>
      <c r="AA230" s="33"/>
      <c r="AB230" s="33"/>
      <c r="AC230" s="33"/>
      <c r="AD230" s="33"/>
      <c r="AE230" s="33"/>
      <c r="AT230" s="16" t="s">
        <v>164</v>
      </c>
      <c r="AU230" s="16" t="s">
        <v>86</v>
      </c>
    </row>
    <row r="231" spans="1:65" s="2" customFormat="1" ht="16.5" customHeight="1">
      <c r="A231" s="33"/>
      <c r="B231" s="34"/>
      <c r="C231" s="247" t="s">
        <v>383</v>
      </c>
      <c r="D231" s="247" t="s">
        <v>443</v>
      </c>
      <c r="E231" s="248" t="s">
        <v>865</v>
      </c>
      <c r="F231" s="249" t="s">
        <v>866</v>
      </c>
      <c r="G231" s="250" t="s">
        <v>179</v>
      </c>
      <c r="H231" s="251">
        <v>2</v>
      </c>
      <c r="I231" s="252"/>
      <c r="J231" s="253">
        <f>ROUND(I231*H231,2)</f>
        <v>0</v>
      </c>
      <c r="K231" s="249" t="s">
        <v>1</v>
      </c>
      <c r="L231" s="254"/>
      <c r="M231" s="255" t="s">
        <v>1</v>
      </c>
      <c r="N231" s="256" t="s">
        <v>42</v>
      </c>
      <c r="O231" s="70"/>
      <c r="P231" s="216">
        <f>O231*H231</f>
        <v>0</v>
      </c>
      <c r="Q231" s="216">
        <v>4.0000000000000001E-3</v>
      </c>
      <c r="R231" s="216">
        <f>Q231*H231</f>
        <v>8.0000000000000002E-3</v>
      </c>
      <c r="S231" s="216">
        <v>0</v>
      </c>
      <c r="T231" s="217">
        <f>S231*H231</f>
        <v>0</v>
      </c>
      <c r="U231" s="33"/>
      <c r="V231" s="33"/>
      <c r="W231" s="33"/>
      <c r="X231" s="33"/>
      <c r="Y231" s="33"/>
      <c r="Z231" s="33"/>
      <c r="AA231" s="33"/>
      <c r="AB231" s="33"/>
      <c r="AC231" s="33"/>
      <c r="AD231" s="33"/>
      <c r="AE231" s="33"/>
      <c r="AR231" s="218" t="s">
        <v>208</v>
      </c>
      <c r="AT231" s="218" t="s">
        <v>443</v>
      </c>
      <c r="AU231" s="218" t="s">
        <v>86</v>
      </c>
      <c r="AY231" s="16" t="s">
        <v>154</v>
      </c>
      <c r="BE231" s="219">
        <f>IF(N231="základní",J231,0)</f>
        <v>0</v>
      </c>
      <c r="BF231" s="219">
        <f>IF(N231="snížená",J231,0)</f>
        <v>0</v>
      </c>
      <c r="BG231" s="219">
        <f>IF(N231="zákl. přenesená",J231,0)</f>
        <v>0</v>
      </c>
      <c r="BH231" s="219">
        <f>IF(N231="sníž. přenesená",J231,0)</f>
        <v>0</v>
      </c>
      <c r="BI231" s="219">
        <f>IF(N231="nulová",J231,0)</f>
        <v>0</v>
      </c>
      <c r="BJ231" s="16" t="s">
        <v>84</v>
      </c>
      <c r="BK231" s="219">
        <f>ROUND(I231*H231,2)</f>
        <v>0</v>
      </c>
      <c r="BL231" s="16" t="s">
        <v>162</v>
      </c>
      <c r="BM231" s="218" t="s">
        <v>867</v>
      </c>
    </row>
    <row r="232" spans="1:65" s="2" customFormat="1" ht="11.25">
      <c r="A232" s="33"/>
      <c r="B232" s="34"/>
      <c r="C232" s="35"/>
      <c r="D232" s="220" t="s">
        <v>164</v>
      </c>
      <c r="E232" s="35"/>
      <c r="F232" s="221" t="s">
        <v>866</v>
      </c>
      <c r="G232" s="35"/>
      <c r="H232" s="35"/>
      <c r="I232" s="121"/>
      <c r="J232" s="35"/>
      <c r="K232" s="35"/>
      <c r="L232" s="38"/>
      <c r="M232" s="222"/>
      <c r="N232" s="223"/>
      <c r="O232" s="70"/>
      <c r="P232" s="70"/>
      <c r="Q232" s="70"/>
      <c r="R232" s="70"/>
      <c r="S232" s="70"/>
      <c r="T232" s="71"/>
      <c r="U232" s="33"/>
      <c r="V232" s="33"/>
      <c r="W232" s="33"/>
      <c r="X232" s="33"/>
      <c r="Y232" s="33"/>
      <c r="Z232" s="33"/>
      <c r="AA232" s="33"/>
      <c r="AB232" s="33"/>
      <c r="AC232" s="33"/>
      <c r="AD232" s="33"/>
      <c r="AE232" s="33"/>
      <c r="AT232" s="16" t="s">
        <v>164</v>
      </c>
      <c r="AU232" s="16" t="s">
        <v>86</v>
      </c>
    </row>
    <row r="233" spans="1:65" s="2" customFormat="1" ht="21.75" customHeight="1">
      <c r="A233" s="33"/>
      <c r="B233" s="34"/>
      <c r="C233" s="247" t="s">
        <v>388</v>
      </c>
      <c r="D233" s="247" t="s">
        <v>443</v>
      </c>
      <c r="E233" s="248" t="s">
        <v>586</v>
      </c>
      <c r="F233" s="249" t="s">
        <v>587</v>
      </c>
      <c r="G233" s="250" t="s">
        <v>179</v>
      </c>
      <c r="H233" s="251">
        <v>4</v>
      </c>
      <c r="I233" s="252"/>
      <c r="J233" s="253">
        <f>ROUND(I233*H233,2)</f>
        <v>0</v>
      </c>
      <c r="K233" s="249" t="s">
        <v>161</v>
      </c>
      <c r="L233" s="254"/>
      <c r="M233" s="255" t="s">
        <v>1</v>
      </c>
      <c r="N233" s="256" t="s">
        <v>42</v>
      </c>
      <c r="O233" s="70"/>
      <c r="P233" s="216">
        <f>O233*H233</f>
        <v>0</v>
      </c>
      <c r="Q233" s="216">
        <v>0</v>
      </c>
      <c r="R233" s="216">
        <f>Q233*H233</f>
        <v>0</v>
      </c>
      <c r="S233" s="216">
        <v>0</v>
      </c>
      <c r="T233" s="217">
        <f>S233*H233</f>
        <v>0</v>
      </c>
      <c r="U233" s="33"/>
      <c r="V233" s="33"/>
      <c r="W233" s="33"/>
      <c r="X233" s="33"/>
      <c r="Y233" s="33"/>
      <c r="Z233" s="33"/>
      <c r="AA233" s="33"/>
      <c r="AB233" s="33"/>
      <c r="AC233" s="33"/>
      <c r="AD233" s="33"/>
      <c r="AE233" s="33"/>
      <c r="AR233" s="218" t="s">
        <v>208</v>
      </c>
      <c r="AT233" s="218" t="s">
        <v>443</v>
      </c>
      <c r="AU233" s="218" t="s">
        <v>86</v>
      </c>
      <c r="AY233" s="16" t="s">
        <v>154</v>
      </c>
      <c r="BE233" s="219">
        <f>IF(N233="základní",J233,0)</f>
        <v>0</v>
      </c>
      <c r="BF233" s="219">
        <f>IF(N233="snížená",J233,0)</f>
        <v>0</v>
      </c>
      <c r="BG233" s="219">
        <f>IF(N233="zákl. přenesená",J233,0)</f>
        <v>0</v>
      </c>
      <c r="BH233" s="219">
        <f>IF(N233="sníž. přenesená",J233,0)</f>
        <v>0</v>
      </c>
      <c r="BI233" s="219">
        <f>IF(N233="nulová",J233,0)</f>
        <v>0</v>
      </c>
      <c r="BJ233" s="16" t="s">
        <v>84</v>
      </c>
      <c r="BK233" s="219">
        <f>ROUND(I233*H233,2)</f>
        <v>0</v>
      </c>
      <c r="BL233" s="16" t="s">
        <v>162</v>
      </c>
      <c r="BM233" s="218" t="s">
        <v>868</v>
      </c>
    </row>
    <row r="234" spans="1:65" s="2" customFormat="1" ht="11.25">
      <c r="A234" s="33"/>
      <c r="B234" s="34"/>
      <c r="C234" s="35"/>
      <c r="D234" s="220" t="s">
        <v>164</v>
      </c>
      <c r="E234" s="35"/>
      <c r="F234" s="221" t="s">
        <v>587</v>
      </c>
      <c r="G234" s="35"/>
      <c r="H234" s="35"/>
      <c r="I234" s="121"/>
      <c r="J234" s="35"/>
      <c r="K234" s="35"/>
      <c r="L234" s="38"/>
      <c r="M234" s="222"/>
      <c r="N234" s="223"/>
      <c r="O234" s="70"/>
      <c r="P234" s="70"/>
      <c r="Q234" s="70"/>
      <c r="R234" s="70"/>
      <c r="S234" s="70"/>
      <c r="T234" s="71"/>
      <c r="U234" s="33"/>
      <c r="V234" s="33"/>
      <c r="W234" s="33"/>
      <c r="X234" s="33"/>
      <c r="Y234" s="33"/>
      <c r="Z234" s="33"/>
      <c r="AA234" s="33"/>
      <c r="AB234" s="33"/>
      <c r="AC234" s="33"/>
      <c r="AD234" s="33"/>
      <c r="AE234" s="33"/>
      <c r="AT234" s="16" t="s">
        <v>164</v>
      </c>
      <c r="AU234" s="16" t="s">
        <v>86</v>
      </c>
    </row>
    <row r="235" spans="1:65" s="2" customFormat="1" ht="21.75" customHeight="1">
      <c r="A235" s="33"/>
      <c r="B235" s="34"/>
      <c r="C235" s="247" t="s">
        <v>394</v>
      </c>
      <c r="D235" s="247" t="s">
        <v>443</v>
      </c>
      <c r="E235" s="248" t="s">
        <v>594</v>
      </c>
      <c r="F235" s="249" t="s">
        <v>595</v>
      </c>
      <c r="G235" s="250" t="s">
        <v>179</v>
      </c>
      <c r="H235" s="251">
        <v>2</v>
      </c>
      <c r="I235" s="252"/>
      <c r="J235" s="253">
        <f>ROUND(I235*H235,2)</f>
        <v>0</v>
      </c>
      <c r="K235" s="249" t="s">
        <v>161</v>
      </c>
      <c r="L235" s="254"/>
      <c r="M235" s="255" t="s">
        <v>1</v>
      </c>
      <c r="N235" s="256" t="s">
        <v>42</v>
      </c>
      <c r="O235" s="70"/>
      <c r="P235" s="216">
        <f>O235*H235</f>
        <v>0</v>
      </c>
      <c r="Q235" s="216">
        <v>0</v>
      </c>
      <c r="R235" s="216">
        <f>Q235*H235</f>
        <v>0</v>
      </c>
      <c r="S235" s="216">
        <v>0</v>
      </c>
      <c r="T235" s="217">
        <f>S235*H235</f>
        <v>0</v>
      </c>
      <c r="U235" s="33"/>
      <c r="V235" s="33"/>
      <c r="W235" s="33"/>
      <c r="X235" s="33"/>
      <c r="Y235" s="33"/>
      <c r="Z235" s="33"/>
      <c r="AA235" s="33"/>
      <c r="AB235" s="33"/>
      <c r="AC235" s="33"/>
      <c r="AD235" s="33"/>
      <c r="AE235" s="33"/>
      <c r="AR235" s="218" t="s">
        <v>208</v>
      </c>
      <c r="AT235" s="218" t="s">
        <v>443</v>
      </c>
      <c r="AU235" s="218" t="s">
        <v>86</v>
      </c>
      <c r="AY235" s="16" t="s">
        <v>154</v>
      </c>
      <c r="BE235" s="219">
        <f>IF(N235="základní",J235,0)</f>
        <v>0</v>
      </c>
      <c r="BF235" s="219">
        <f>IF(N235="snížená",J235,0)</f>
        <v>0</v>
      </c>
      <c r="BG235" s="219">
        <f>IF(N235="zákl. přenesená",J235,0)</f>
        <v>0</v>
      </c>
      <c r="BH235" s="219">
        <f>IF(N235="sníž. přenesená",J235,0)</f>
        <v>0</v>
      </c>
      <c r="BI235" s="219">
        <f>IF(N235="nulová",J235,0)</f>
        <v>0</v>
      </c>
      <c r="BJ235" s="16" t="s">
        <v>84</v>
      </c>
      <c r="BK235" s="219">
        <f>ROUND(I235*H235,2)</f>
        <v>0</v>
      </c>
      <c r="BL235" s="16" t="s">
        <v>162</v>
      </c>
      <c r="BM235" s="218" t="s">
        <v>869</v>
      </c>
    </row>
    <row r="236" spans="1:65" s="2" customFormat="1" ht="11.25">
      <c r="A236" s="33"/>
      <c r="B236" s="34"/>
      <c r="C236" s="35"/>
      <c r="D236" s="220" t="s">
        <v>164</v>
      </c>
      <c r="E236" s="35"/>
      <c r="F236" s="221" t="s">
        <v>595</v>
      </c>
      <c r="G236" s="35"/>
      <c r="H236" s="35"/>
      <c r="I236" s="121"/>
      <c r="J236" s="35"/>
      <c r="K236" s="35"/>
      <c r="L236" s="38"/>
      <c r="M236" s="222"/>
      <c r="N236" s="223"/>
      <c r="O236" s="70"/>
      <c r="P236" s="70"/>
      <c r="Q236" s="70"/>
      <c r="R236" s="70"/>
      <c r="S236" s="70"/>
      <c r="T236" s="71"/>
      <c r="U236" s="33"/>
      <c r="V236" s="33"/>
      <c r="W236" s="33"/>
      <c r="X236" s="33"/>
      <c r="Y236" s="33"/>
      <c r="Z236" s="33"/>
      <c r="AA236" s="33"/>
      <c r="AB236" s="33"/>
      <c r="AC236" s="33"/>
      <c r="AD236" s="33"/>
      <c r="AE236" s="33"/>
      <c r="AT236" s="16" t="s">
        <v>164</v>
      </c>
      <c r="AU236" s="16" t="s">
        <v>86</v>
      </c>
    </row>
    <row r="237" spans="1:65" s="2" customFormat="1" ht="21.75" customHeight="1">
      <c r="A237" s="33"/>
      <c r="B237" s="34"/>
      <c r="C237" s="247" t="s">
        <v>399</v>
      </c>
      <c r="D237" s="247" t="s">
        <v>443</v>
      </c>
      <c r="E237" s="248" t="s">
        <v>590</v>
      </c>
      <c r="F237" s="249" t="s">
        <v>591</v>
      </c>
      <c r="G237" s="250" t="s">
        <v>160</v>
      </c>
      <c r="H237" s="251">
        <v>6</v>
      </c>
      <c r="I237" s="252"/>
      <c r="J237" s="253">
        <f>ROUND(I237*H237,2)</f>
        <v>0</v>
      </c>
      <c r="K237" s="249" t="s">
        <v>161</v>
      </c>
      <c r="L237" s="254"/>
      <c r="M237" s="255" t="s">
        <v>1</v>
      </c>
      <c r="N237" s="256" t="s">
        <v>42</v>
      </c>
      <c r="O237" s="70"/>
      <c r="P237" s="216">
        <f>O237*H237</f>
        <v>0</v>
      </c>
      <c r="Q237" s="216">
        <v>4.0000000000000001E-3</v>
      </c>
      <c r="R237" s="216">
        <f>Q237*H237</f>
        <v>2.4E-2</v>
      </c>
      <c r="S237" s="216">
        <v>0</v>
      </c>
      <c r="T237" s="217">
        <f>S237*H237</f>
        <v>0</v>
      </c>
      <c r="U237" s="33"/>
      <c r="V237" s="33"/>
      <c r="W237" s="33"/>
      <c r="X237" s="33"/>
      <c r="Y237" s="33"/>
      <c r="Z237" s="33"/>
      <c r="AA237" s="33"/>
      <c r="AB237" s="33"/>
      <c r="AC237" s="33"/>
      <c r="AD237" s="33"/>
      <c r="AE237" s="33"/>
      <c r="AR237" s="218" t="s">
        <v>208</v>
      </c>
      <c r="AT237" s="218" t="s">
        <v>443</v>
      </c>
      <c r="AU237" s="218" t="s">
        <v>86</v>
      </c>
      <c r="AY237" s="16" t="s">
        <v>154</v>
      </c>
      <c r="BE237" s="219">
        <f>IF(N237="základní",J237,0)</f>
        <v>0</v>
      </c>
      <c r="BF237" s="219">
        <f>IF(N237="snížená",J237,0)</f>
        <v>0</v>
      </c>
      <c r="BG237" s="219">
        <f>IF(N237="zákl. přenesená",J237,0)</f>
        <v>0</v>
      </c>
      <c r="BH237" s="219">
        <f>IF(N237="sníž. přenesená",J237,0)</f>
        <v>0</v>
      </c>
      <c r="BI237" s="219">
        <f>IF(N237="nulová",J237,0)</f>
        <v>0</v>
      </c>
      <c r="BJ237" s="16" t="s">
        <v>84</v>
      </c>
      <c r="BK237" s="219">
        <f>ROUND(I237*H237,2)</f>
        <v>0</v>
      </c>
      <c r="BL237" s="16" t="s">
        <v>162</v>
      </c>
      <c r="BM237" s="218" t="s">
        <v>870</v>
      </c>
    </row>
    <row r="238" spans="1:65" s="2" customFormat="1" ht="11.25">
      <c r="A238" s="33"/>
      <c r="B238" s="34"/>
      <c r="C238" s="35"/>
      <c r="D238" s="220" t="s">
        <v>164</v>
      </c>
      <c r="E238" s="35"/>
      <c r="F238" s="221" t="s">
        <v>591</v>
      </c>
      <c r="G238" s="35"/>
      <c r="H238" s="35"/>
      <c r="I238" s="121"/>
      <c r="J238" s="35"/>
      <c r="K238" s="35"/>
      <c r="L238" s="38"/>
      <c r="M238" s="222"/>
      <c r="N238" s="223"/>
      <c r="O238" s="70"/>
      <c r="P238" s="70"/>
      <c r="Q238" s="70"/>
      <c r="R238" s="70"/>
      <c r="S238" s="70"/>
      <c r="T238" s="71"/>
      <c r="U238" s="33"/>
      <c r="V238" s="33"/>
      <c r="W238" s="33"/>
      <c r="X238" s="33"/>
      <c r="Y238" s="33"/>
      <c r="Z238" s="33"/>
      <c r="AA238" s="33"/>
      <c r="AB238" s="33"/>
      <c r="AC238" s="33"/>
      <c r="AD238" s="33"/>
      <c r="AE238" s="33"/>
      <c r="AT238" s="16" t="s">
        <v>164</v>
      </c>
      <c r="AU238" s="16" t="s">
        <v>86</v>
      </c>
    </row>
    <row r="239" spans="1:65" s="13" customFormat="1" ht="11.25">
      <c r="B239" s="225"/>
      <c r="C239" s="226"/>
      <c r="D239" s="220" t="s">
        <v>168</v>
      </c>
      <c r="E239" s="227" t="s">
        <v>1</v>
      </c>
      <c r="F239" s="228" t="s">
        <v>871</v>
      </c>
      <c r="G239" s="226"/>
      <c r="H239" s="229">
        <v>6</v>
      </c>
      <c r="I239" s="230"/>
      <c r="J239" s="226"/>
      <c r="K239" s="226"/>
      <c r="L239" s="231"/>
      <c r="M239" s="232"/>
      <c r="N239" s="233"/>
      <c r="O239" s="233"/>
      <c r="P239" s="233"/>
      <c r="Q239" s="233"/>
      <c r="R239" s="233"/>
      <c r="S239" s="233"/>
      <c r="T239" s="234"/>
      <c r="AT239" s="235" t="s">
        <v>168</v>
      </c>
      <c r="AU239" s="235" t="s">
        <v>86</v>
      </c>
      <c r="AV239" s="13" t="s">
        <v>86</v>
      </c>
      <c r="AW239" s="13" t="s">
        <v>34</v>
      </c>
      <c r="AX239" s="13" t="s">
        <v>84</v>
      </c>
      <c r="AY239" s="235" t="s">
        <v>154</v>
      </c>
    </row>
    <row r="240" spans="1:65" s="2" customFormat="1" ht="21.75" customHeight="1">
      <c r="A240" s="33"/>
      <c r="B240" s="34"/>
      <c r="C240" s="247" t="s">
        <v>405</v>
      </c>
      <c r="D240" s="247" t="s">
        <v>443</v>
      </c>
      <c r="E240" s="248" t="s">
        <v>598</v>
      </c>
      <c r="F240" s="249" t="s">
        <v>599</v>
      </c>
      <c r="G240" s="250" t="s">
        <v>179</v>
      </c>
      <c r="H240" s="251">
        <v>2</v>
      </c>
      <c r="I240" s="252"/>
      <c r="J240" s="253">
        <f>ROUND(I240*H240,2)</f>
        <v>0</v>
      </c>
      <c r="K240" s="249" t="s">
        <v>161</v>
      </c>
      <c r="L240" s="254"/>
      <c r="M240" s="255" t="s">
        <v>1</v>
      </c>
      <c r="N240" s="256" t="s">
        <v>42</v>
      </c>
      <c r="O240" s="70"/>
      <c r="P240" s="216">
        <f>O240*H240</f>
        <v>0</v>
      </c>
      <c r="Q240" s="216">
        <v>0</v>
      </c>
      <c r="R240" s="216">
        <f>Q240*H240</f>
        <v>0</v>
      </c>
      <c r="S240" s="216">
        <v>0</v>
      </c>
      <c r="T240" s="217">
        <f>S240*H240</f>
        <v>0</v>
      </c>
      <c r="U240" s="33"/>
      <c r="V240" s="33"/>
      <c r="W240" s="33"/>
      <c r="X240" s="33"/>
      <c r="Y240" s="33"/>
      <c r="Z240" s="33"/>
      <c r="AA240" s="33"/>
      <c r="AB240" s="33"/>
      <c r="AC240" s="33"/>
      <c r="AD240" s="33"/>
      <c r="AE240" s="33"/>
      <c r="AR240" s="218" t="s">
        <v>208</v>
      </c>
      <c r="AT240" s="218" t="s">
        <v>443</v>
      </c>
      <c r="AU240" s="218" t="s">
        <v>86</v>
      </c>
      <c r="AY240" s="16" t="s">
        <v>154</v>
      </c>
      <c r="BE240" s="219">
        <f>IF(N240="základní",J240,0)</f>
        <v>0</v>
      </c>
      <c r="BF240" s="219">
        <f>IF(N240="snížená",J240,0)</f>
        <v>0</v>
      </c>
      <c r="BG240" s="219">
        <f>IF(N240="zákl. přenesená",J240,0)</f>
        <v>0</v>
      </c>
      <c r="BH240" s="219">
        <f>IF(N240="sníž. přenesená",J240,0)</f>
        <v>0</v>
      </c>
      <c r="BI240" s="219">
        <f>IF(N240="nulová",J240,0)</f>
        <v>0</v>
      </c>
      <c r="BJ240" s="16" t="s">
        <v>84</v>
      </c>
      <c r="BK240" s="219">
        <f>ROUND(I240*H240,2)</f>
        <v>0</v>
      </c>
      <c r="BL240" s="16" t="s">
        <v>162</v>
      </c>
      <c r="BM240" s="218" t="s">
        <v>872</v>
      </c>
    </row>
    <row r="241" spans="1:65" s="2" customFormat="1" ht="11.25">
      <c r="A241" s="33"/>
      <c r="B241" s="34"/>
      <c r="C241" s="35"/>
      <c r="D241" s="220" t="s">
        <v>164</v>
      </c>
      <c r="E241" s="35"/>
      <c r="F241" s="221" t="s">
        <v>599</v>
      </c>
      <c r="G241" s="35"/>
      <c r="H241" s="35"/>
      <c r="I241" s="121"/>
      <c r="J241" s="35"/>
      <c r="K241" s="35"/>
      <c r="L241" s="38"/>
      <c r="M241" s="222"/>
      <c r="N241" s="223"/>
      <c r="O241" s="70"/>
      <c r="P241" s="70"/>
      <c r="Q241" s="70"/>
      <c r="R241" s="70"/>
      <c r="S241" s="70"/>
      <c r="T241" s="71"/>
      <c r="U241" s="33"/>
      <c r="V241" s="33"/>
      <c r="W241" s="33"/>
      <c r="X241" s="33"/>
      <c r="Y241" s="33"/>
      <c r="Z241" s="33"/>
      <c r="AA241" s="33"/>
      <c r="AB241" s="33"/>
      <c r="AC241" s="33"/>
      <c r="AD241" s="33"/>
      <c r="AE241" s="33"/>
      <c r="AT241" s="16" t="s">
        <v>164</v>
      </c>
      <c r="AU241" s="16" t="s">
        <v>86</v>
      </c>
    </row>
    <row r="242" spans="1:65" s="2" customFormat="1" ht="21.75" customHeight="1">
      <c r="A242" s="33"/>
      <c r="B242" s="34"/>
      <c r="C242" s="247" t="s">
        <v>410</v>
      </c>
      <c r="D242" s="247" t="s">
        <v>443</v>
      </c>
      <c r="E242" s="248" t="s">
        <v>577</v>
      </c>
      <c r="F242" s="249" t="s">
        <v>578</v>
      </c>
      <c r="G242" s="250" t="s">
        <v>198</v>
      </c>
      <c r="H242" s="251">
        <v>0.14399999999999999</v>
      </c>
      <c r="I242" s="252"/>
      <c r="J242" s="253">
        <f>ROUND(I242*H242,2)</f>
        <v>0</v>
      </c>
      <c r="K242" s="249" t="s">
        <v>161</v>
      </c>
      <c r="L242" s="254"/>
      <c r="M242" s="255" t="s">
        <v>1</v>
      </c>
      <c r="N242" s="256" t="s">
        <v>42</v>
      </c>
      <c r="O242" s="70"/>
      <c r="P242" s="216">
        <f>O242*H242</f>
        <v>0</v>
      </c>
      <c r="Q242" s="216">
        <v>2.4289999999999998</v>
      </c>
      <c r="R242" s="216">
        <f>Q242*H242</f>
        <v>0.34977599999999998</v>
      </c>
      <c r="S242" s="216">
        <v>0</v>
      </c>
      <c r="T242" s="217">
        <f>S242*H242</f>
        <v>0</v>
      </c>
      <c r="U242" s="33"/>
      <c r="V242" s="33"/>
      <c r="W242" s="33"/>
      <c r="X242" s="33"/>
      <c r="Y242" s="33"/>
      <c r="Z242" s="33"/>
      <c r="AA242" s="33"/>
      <c r="AB242" s="33"/>
      <c r="AC242" s="33"/>
      <c r="AD242" s="33"/>
      <c r="AE242" s="33"/>
      <c r="AR242" s="218" t="s">
        <v>208</v>
      </c>
      <c r="AT242" s="218" t="s">
        <v>443</v>
      </c>
      <c r="AU242" s="218" t="s">
        <v>86</v>
      </c>
      <c r="AY242" s="16" t="s">
        <v>154</v>
      </c>
      <c r="BE242" s="219">
        <f>IF(N242="základní",J242,0)</f>
        <v>0</v>
      </c>
      <c r="BF242" s="219">
        <f>IF(N242="snížená",J242,0)</f>
        <v>0</v>
      </c>
      <c r="BG242" s="219">
        <f>IF(N242="zákl. přenesená",J242,0)</f>
        <v>0</v>
      </c>
      <c r="BH242" s="219">
        <f>IF(N242="sníž. přenesená",J242,0)</f>
        <v>0</v>
      </c>
      <c r="BI242" s="219">
        <f>IF(N242="nulová",J242,0)</f>
        <v>0</v>
      </c>
      <c r="BJ242" s="16" t="s">
        <v>84</v>
      </c>
      <c r="BK242" s="219">
        <f>ROUND(I242*H242,2)</f>
        <v>0</v>
      </c>
      <c r="BL242" s="16" t="s">
        <v>162</v>
      </c>
      <c r="BM242" s="218" t="s">
        <v>873</v>
      </c>
    </row>
    <row r="243" spans="1:65" s="2" customFormat="1" ht="11.25">
      <c r="A243" s="33"/>
      <c r="B243" s="34"/>
      <c r="C243" s="35"/>
      <c r="D243" s="220" t="s">
        <v>164</v>
      </c>
      <c r="E243" s="35"/>
      <c r="F243" s="221" t="s">
        <v>578</v>
      </c>
      <c r="G243" s="35"/>
      <c r="H243" s="35"/>
      <c r="I243" s="121"/>
      <c r="J243" s="35"/>
      <c r="K243" s="35"/>
      <c r="L243" s="38"/>
      <c r="M243" s="222"/>
      <c r="N243" s="223"/>
      <c r="O243" s="70"/>
      <c r="P243" s="70"/>
      <c r="Q243" s="70"/>
      <c r="R243" s="70"/>
      <c r="S243" s="70"/>
      <c r="T243" s="71"/>
      <c r="U243" s="33"/>
      <c r="V243" s="33"/>
      <c r="W243" s="33"/>
      <c r="X243" s="33"/>
      <c r="Y243" s="33"/>
      <c r="Z243" s="33"/>
      <c r="AA243" s="33"/>
      <c r="AB243" s="33"/>
      <c r="AC243" s="33"/>
      <c r="AD243" s="33"/>
      <c r="AE243" s="33"/>
      <c r="AT243" s="16" t="s">
        <v>164</v>
      </c>
      <c r="AU243" s="16" t="s">
        <v>86</v>
      </c>
    </row>
    <row r="244" spans="1:65" s="13" customFormat="1" ht="11.25">
      <c r="B244" s="225"/>
      <c r="C244" s="226"/>
      <c r="D244" s="220" t="s">
        <v>168</v>
      </c>
      <c r="E244" s="227" t="s">
        <v>1</v>
      </c>
      <c r="F244" s="228" t="s">
        <v>874</v>
      </c>
      <c r="G244" s="226"/>
      <c r="H244" s="229">
        <v>0.14399999999999999</v>
      </c>
      <c r="I244" s="230"/>
      <c r="J244" s="226"/>
      <c r="K244" s="226"/>
      <c r="L244" s="231"/>
      <c r="M244" s="232"/>
      <c r="N244" s="233"/>
      <c r="O244" s="233"/>
      <c r="P244" s="233"/>
      <c r="Q244" s="233"/>
      <c r="R244" s="233"/>
      <c r="S244" s="233"/>
      <c r="T244" s="234"/>
      <c r="AT244" s="235" t="s">
        <v>168</v>
      </c>
      <c r="AU244" s="235" t="s">
        <v>86</v>
      </c>
      <c r="AV244" s="13" t="s">
        <v>86</v>
      </c>
      <c r="AW244" s="13" t="s">
        <v>34</v>
      </c>
      <c r="AX244" s="13" t="s">
        <v>84</v>
      </c>
      <c r="AY244" s="235" t="s">
        <v>154</v>
      </c>
    </row>
    <row r="245" spans="1:65" s="2" customFormat="1" ht="21.75" customHeight="1">
      <c r="A245" s="33"/>
      <c r="B245" s="34"/>
      <c r="C245" s="207" t="s">
        <v>415</v>
      </c>
      <c r="D245" s="207" t="s">
        <v>157</v>
      </c>
      <c r="E245" s="208" t="s">
        <v>875</v>
      </c>
      <c r="F245" s="209" t="s">
        <v>876</v>
      </c>
      <c r="G245" s="210" t="s">
        <v>160</v>
      </c>
      <c r="H245" s="211">
        <v>133.5</v>
      </c>
      <c r="I245" s="212"/>
      <c r="J245" s="213">
        <f>ROUND(I245*H245,2)</f>
        <v>0</v>
      </c>
      <c r="K245" s="209" t="s">
        <v>161</v>
      </c>
      <c r="L245" s="38"/>
      <c r="M245" s="214" t="s">
        <v>1</v>
      </c>
      <c r="N245" s="215" t="s">
        <v>42</v>
      </c>
      <c r="O245" s="70"/>
      <c r="P245" s="216">
        <f>O245*H245</f>
        <v>0</v>
      </c>
      <c r="Q245" s="216">
        <v>0</v>
      </c>
      <c r="R245" s="216">
        <f>Q245*H245</f>
        <v>0</v>
      </c>
      <c r="S245" s="216">
        <v>0</v>
      </c>
      <c r="T245" s="217">
        <f>S245*H245</f>
        <v>0</v>
      </c>
      <c r="U245" s="33"/>
      <c r="V245" s="33"/>
      <c r="W245" s="33"/>
      <c r="X245" s="33"/>
      <c r="Y245" s="33"/>
      <c r="Z245" s="33"/>
      <c r="AA245" s="33"/>
      <c r="AB245" s="33"/>
      <c r="AC245" s="33"/>
      <c r="AD245" s="33"/>
      <c r="AE245" s="33"/>
      <c r="AR245" s="218" t="s">
        <v>162</v>
      </c>
      <c r="AT245" s="218" t="s">
        <v>157</v>
      </c>
      <c r="AU245" s="218" t="s">
        <v>86</v>
      </c>
      <c r="AY245" s="16" t="s">
        <v>154</v>
      </c>
      <c r="BE245" s="219">
        <f>IF(N245="základní",J245,0)</f>
        <v>0</v>
      </c>
      <c r="BF245" s="219">
        <f>IF(N245="snížená",J245,0)</f>
        <v>0</v>
      </c>
      <c r="BG245" s="219">
        <f>IF(N245="zákl. přenesená",J245,0)</f>
        <v>0</v>
      </c>
      <c r="BH245" s="219">
        <f>IF(N245="sníž. přenesená",J245,0)</f>
        <v>0</v>
      </c>
      <c r="BI245" s="219">
        <f>IF(N245="nulová",J245,0)</f>
        <v>0</v>
      </c>
      <c r="BJ245" s="16" t="s">
        <v>84</v>
      </c>
      <c r="BK245" s="219">
        <f>ROUND(I245*H245,2)</f>
        <v>0</v>
      </c>
      <c r="BL245" s="16" t="s">
        <v>162</v>
      </c>
      <c r="BM245" s="218" t="s">
        <v>877</v>
      </c>
    </row>
    <row r="246" spans="1:65" s="2" customFormat="1" ht="29.25">
      <c r="A246" s="33"/>
      <c r="B246" s="34"/>
      <c r="C246" s="35"/>
      <c r="D246" s="220" t="s">
        <v>164</v>
      </c>
      <c r="E246" s="35"/>
      <c r="F246" s="221" t="s">
        <v>878</v>
      </c>
      <c r="G246" s="35"/>
      <c r="H246" s="35"/>
      <c r="I246" s="121"/>
      <c r="J246" s="35"/>
      <c r="K246" s="35"/>
      <c r="L246" s="38"/>
      <c r="M246" s="222"/>
      <c r="N246" s="223"/>
      <c r="O246" s="70"/>
      <c r="P246" s="70"/>
      <c r="Q246" s="70"/>
      <c r="R246" s="70"/>
      <c r="S246" s="70"/>
      <c r="T246" s="71"/>
      <c r="U246" s="33"/>
      <c r="V246" s="33"/>
      <c r="W246" s="33"/>
      <c r="X246" s="33"/>
      <c r="Y246" s="33"/>
      <c r="Z246" s="33"/>
      <c r="AA246" s="33"/>
      <c r="AB246" s="33"/>
      <c r="AC246" s="33"/>
      <c r="AD246" s="33"/>
      <c r="AE246" s="33"/>
      <c r="AT246" s="16" t="s">
        <v>164</v>
      </c>
      <c r="AU246" s="16" t="s">
        <v>86</v>
      </c>
    </row>
    <row r="247" spans="1:65" s="2" customFormat="1" ht="19.5">
      <c r="A247" s="33"/>
      <c r="B247" s="34"/>
      <c r="C247" s="35"/>
      <c r="D247" s="220" t="s">
        <v>166</v>
      </c>
      <c r="E247" s="35"/>
      <c r="F247" s="224" t="s">
        <v>879</v>
      </c>
      <c r="G247" s="35"/>
      <c r="H247" s="35"/>
      <c r="I247" s="121"/>
      <c r="J247" s="35"/>
      <c r="K247" s="35"/>
      <c r="L247" s="38"/>
      <c r="M247" s="222"/>
      <c r="N247" s="223"/>
      <c r="O247" s="70"/>
      <c r="P247" s="70"/>
      <c r="Q247" s="70"/>
      <c r="R247" s="70"/>
      <c r="S247" s="70"/>
      <c r="T247" s="71"/>
      <c r="U247" s="33"/>
      <c r="V247" s="33"/>
      <c r="W247" s="33"/>
      <c r="X247" s="33"/>
      <c r="Y247" s="33"/>
      <c r="Z247" s="33"/>
      <c r="AA247" s="33"/>
      <c r="AB247" s="33"/>
      <c r="AC247" s="33"/>
      <c r="AD247" s="33"/>
      <c r="AE247" s="33"/>
      <c r="AT247" s="16" t="s">
        <v>166</v>
      </c>
      <c r="AU247" s="16" t="s">
        <v>86</v>
      </c>
    </row>
    <row r="248" spans="1:65" s="13" customFormat="1" ht="11.25">
      <c r="B248" s="225"/>
      <c r="C248" s="226"/>
      <c r="D248" s="220" t="s">
        <v>168</v>
      </c>
      <c r="E248" s="227" t="s">
        <v>1</v>
      </c>
      <c r="F248" s="228" t="s">
        <v>880</v>
      </c>
      <c r="G248" s="226"/>
      <c r="H248" s="229">
        <v>133.5</v>
      </c>
      <c r="I248" s="230"/>
      <c r="J248" s="226"/>
      <c r="K248" s="226"/>
      <c r="L248" s="231"/>
      <c r="M248" s="232"/>
      <c r="N248" s="233"/>
      <c r="O248" s="233"/>
      <c r="P248" s="233"/>
      <c r="Q248" s="233"/>
      <c r="R248" s="233"/>
      <c r="S248" s="233"/>
      <c r="T248" s="234"/>
      <c r="AT248" s="235" t="s">
        <v>168</v>
      </c>
      <c r="AU248" s="235" t="s">
        <v>86</v>
      </c>
      <c r="AV248" s="13" t="s">
        <v>86</v>
      </c>
      <c r="AW248" s="13" t="s">
        <v>34</v>
      </c>
      <c r="AX248" s="13" t="s">
        <v>84</v>
      </c>
      <c r="AY248" s="235" t="s">
        <v>154</v>
      </c>
    </row>
    <row r="249" spans="1:65" s="2" customFormat="1" ht="21.75" customHeight="1">
      <c r="A249" s="33"/>
      <c r="B249" s="34"/>
      <c r="C249" s="207" t="s">
        <v>421</v>
      </c>
      <c r="D249" s="207" t="s">
        <v>157</v>
      </c>
      <c r="E249" s="208" t="s">
        <v>881</v>
      </c>
      <c r="F249" s="209" t="s">
        <v>882</v>
      </c>
      <c r="G249" s="210" t="s">
        <v>160</v>
      </c>
      <c r="H249" s="211">
        <v>6</v>
      </c>
      <c r="I249" s="212"/>
      <c r="J249" s="213">
        <f>ROUND(I249*H249,2)</f>
        <v>0</v>
      </c>
      <c r="K249" s="209" t="s">
        <v>161</v>
      </c>
      <c r="L249" s="38"/>
      <c r="M249" s="214" t="s">
        <v>1</v>
      </c>
      <c r="N249" s="215" t="s">
        <v>42</v>
      </c>
      <c r="O249" s="70"/>
      <c r="P249" s="216">
        <f>O249*H249</f>
        <v>0</v>
      </c>
      <c r="Q249" s="216">
        <v>0</v>
      </c>
      <c r="R249" s="216">
        <f>Q249*H249</f>
        <v>0</v>
      </c>
      <c r="S249" s="216">
        <v>0</v>
      </c>
      <c r="T249" s="217">
        <f>S249*H249</f>
        <v>0</v>
      </c>
      <c r="U249" s="33"/>
      <c r="V249" s="33"/>
      <c r="W249" s="33"/>
      <c r="X249" s="33"/>
      <c r="Y249" s="33"/>
      <c r="Z249" s="33"/>
      <c r="AA249" s="33"/>
      <c r="AB249" s="33"/>
      <c r="AC249" s="33"/>
      <c r="AD249" s="33"/>
      <c r="AE249" s="33"/>
      <c r="AR249" s="218" t="s">
        <v>162</v>
      </c>
      <c r="AT249" s="218" t="s">
        <v>157</v>
      </c>
      <c r="AU249" s="218" t="s">
        <v>86</v>
      </c>
      <c r="AY249" s="16" t="s">
        <v>154</v>
      </c>
      <c r="BE249" s="219">
        <f>IF(N249="základní",J249,0)</f>
        <v>0</v>
      </c>
      <c r="BF249" s="219">
        <f>IF(N249="snížená",J249,0)</f>
        <v>0</v>
      </c>
      <c r="BG249" s="219">
        <f>IF(N249="zákl. přenesená",J249,0)</f>
        <v>0</v>
      </c>
      <c r="BH249" s="219">
        <f>IF(N249="sníž. přenesená",J249,0)</f>
        <v>0</v>
      </c>
      <c r="BI249" s="219">
        <f>IF(N249="nulová",J249,0)</f>
        <v>0</v>
      </c>
      <c r="BJ249" s="16" t="s">
        <v>84</v>
      </c>
      <c r="BK249" s="219">
        <f>ROUND(I249*H249,2)</f>
        <v>0</v>
      </c>
      <c r="BL249" s="16" t="s">
        <v>162</v>
      </c>
      <c r="BM249" s="218" t="s">
        <v>883</v>
      </c>
    </row>
    <row r="250" spans="1:65" s="2" customFormat="1" ht="29.25">
      <c r="A250" s="33"/>
      <c r="B250" s="34"/>
      <c r="C250" s="35"/>
      <c r="D250" s="220" t="s">
        <v>164</v>
      </c>
      <c r="E250" s="35"/>
      <c r="F250" s="221" t="s">
        <v>884</v>
      </c>
      <c r="G250" s="35"/>
      <c r="H250" s="35"/>
      <c r="I250" s="121"/>
      <c r="J250" s="35"/>
      <c r="K250" s="35"/>
      <c r="L250" s="38"/>
      <c r="M250" s="222"/>
      <c r="N250" s="223"/>
      <c r="O250" s="70"/>
      <c r="P250" s="70"/>
      <c r="Q250" s="70"/>
      <c r="R250" s="70"/>
      <c r="S250" s="70"/>
      <c r="T250" s="71"/>
      <c r="U250" s="33"/>
      <c r="V250" s="33"/>
      <c r="W250" s="33"/>
      <c r="X250" s="33"/>
      <c r="Y250" s="33"/>
      <c r="Z250" s="33"/>
      <c r="AA250" s="33"/>
      <c r="AB250" s="33"/>
      <c r="AC250" s="33"/>
      <c r="AD250" s="33"/>
      <c r="AE250" s="33"/>
      <c r="AT250" s="16" t="s">
        <v>164</v>
      </c>
      <c r="AU250" s="16" t="s">
        <v>86</v>
      </c>
    </row>
    <row r="251" spans="1:65" s="13" customFormat="1" ht="11.25">
      <c r="B251" s="225"/>
      <c r="C251" s="226"/>
      <c r="D251" s="220" t="s">
        <v>168</v>
      </c>
      <c r="E251" s="227" t="s">
        <v>1</v>
      </c>
      <c r="F251" s="228" t="s">
        <v>871</v>
      </c>
      <c r="G251" s="226"/>
      <c r="H251" s="229">
        <v>6</v>
      </c>
      <c r="I251" s="230"/>
      <c r="J251" s="226"/>
      <c r="K251" s="226"/>
      <c r="L251" s="231"/>
      <c r="M251" s="232"/>
      <c r="N251" s="233"/>
      <c r="O251" s="233"/>
      <c r="P251" s="233"/>
      <c r="Q251" s="233"/>
      <c r="R251" s="233"/>
      <c r="S251" s="233"/>
      <c r="T251" s="234"/>
      <c r="AT251" s="235" t="s">
        <v>168</v>
      </c>
      <c r="AU251" s="235" t="s">
        <v>86</v>
      </c>
      <c r="AV251" s="13" t="s">
        <v>86</v>
      </c>
      <c r="AW251" s="13" t="s">
        <v>34</v>
      </c>
      <c r="AX251" s="13" t="s">
        <v>84</v>
      </c>
      <c r="AY251" s="235" t="s">
        <v>154</v>
      </c>
    </row>
    <row r="252" spans="1:65" s="2" customFormat="1" ht="16.5" customHeight="1">
      <c r="A252" s="33"/>
      <c r="B252" s="34"/>
      <c r="C252" s="247" t="s">
        <v>426</v>
      </c>
      <c r="D252" s="247" t="s">
        <v>443</v>
      </c>
      <c r="E252" s="248" t="s">
        <v>885</v>
      </c>
      <c r="F252" s="249" t="s">
        <v>886</v>
      </c>
      <c r="G252" s="250" t="s">
        <v>887</v>
      </c>
      <c r="H252" s="251">
        <v>29</v>
      </c>
      <c r="I252" s="252"/>
      <c r="J252" s="253">
        <f>ROUND(I252*H252,2)</f>
        <v>0</v>
      </c>
      <c r="K252" s="249" t="s">
        <v>1</v>
      </c>
      <c r="L252" s="254"/>
      <c r="M252" s="255" t="s">
        <v>1</v>
      </c>
      <c r="N252" s="256" t="s">
        <v>42</v>
      </c>
      <c r="O252" s="70"/>
      <c r="P252" s="216">
        <f>O252*H252</f>
        <v>0</v>
      </c>
      <c r="Q252" s="216">
        <v>0</v>
      </c>
      <c r="R252" s="216">
        <f>Q252*H252</f>
        <v>0</v>
      </c>
      <c r="S252" s="216">
        <v>0</v>
      </c>
      <c r="T252" s="217">
        <f>S252*H252</f>
        <v>0</v>
      </c>
      <c r="U252" s="33"/>
      <c r="V252" s="33"/>
      <c r="W252" s="33"/>
      <c r="X252" s="33"/>
      <c r="Y252" s="33"/>
      <c r="Z252" s="33"/>
      <c r="AA252" s="33"/>
      <c r="AB252" s="33"/>
      <c r="AC252" s="33"/>
      <c r="AD252" s="33"/>
      <c r="AE252" s="33"/>
      <c r="AR252" s="218" t="s">
        <v>208</v>
      </c>
      <c r="AT252" s="218" t="s">
        <v>443</v>
      </c>
      <c r="AU252" s="218" t="s">
        <v>86</v>
      </c>
      <c r="AY252" s="16" t="s">
        <v>154</v>
      </c>
      <c r="BE252" s="219">
        <f>IF(N252="základní",J252,0)</f>
        <v>0</v>
      </c>
      <c r="BF252" s="219">
        <f>IF(N252="snížená",J252,0)</f>
        <v>0</v>
      </c>
      <c r="BG252" s="219">
        <f>IF(N252="zákl. přenesená",J252,0)</f>
        <v>0</v>
      </c>
      <c r="BH252" s="219">
        <f>IF(N252="sníž. přenesená",J252,0)</f>
        <v>0</v>
      </c>
      <c r="BI252" s="219">
        <f>IF(N252="nulová",J252,0)</f>
        <v>0</v>
      </c>
      <c r="BJ252" s="16" t="s">
        <v>84</v>
      </c>
      <c r="BK252" s="219">
        <f>ROUND(I252*H252,2)</f>
        <v>0</v>
      </c>
      <c r="BL252" s="16" t="s">
        <v>162</v>
      </c>
      <c r="BM252" s="218" t="s">
        <v>888</v>
      </c>
    </row>
    <row r="253" spans="1:65" s="2" customFormat="1" ht="11.25">
      <c r="A253" s="33"/>
      <c r="B253" s="34"/>
      <c r="C253" s="35"/>
      <c r="D253" s="220" t="s">
        <v>164</v>
      </c>
      <c r="E253" s="35"/>
      <c r="F253" s="221" t="s">
        <v>886</v>
      </c>
      <c r="G253" s="35"/>
      <c r="H253" s="35"/>
      <c r="I253" s="121"/>
      <c r="J253" s="35"/>
      <c r="K253" s="35"/>
      <c r="L253" s="38"/>
      <c r="M253" s="222"/>
      <c r="N253" s="223"/>
      <c r="O253" s="70"/>
      <c r="P253" s="70"/>
      <c r="Q253" s="70"/>
      <c r="R253" s="70"/>
      <c r="S253" s="70"/>
      <c r="T253" s="71"/>
      <c r="U253" s="33"/>
      <c r="V253" s="33"/>
      <c r="W253" s="33"/>
      <c r="X253" s="33"/>
      <c r="Y253" s="33"/>
      <c r="Z253" s="33"/>
      <c r="AA253" s="33"/>
      <c r="AB253" s="33"/>
      <c r="AC253" s="33"/>
      <c r="AD253" s="33"/>
      <c r="AE253" s="33"/>
      <c r="AT253" s="16" t="s">
        <v>164</v>
      </c>
      <c r="AU253" s="16" t="s">
        <v>86</v>
      </c>
    </row>
    <row r="254" spans="1:65" s="2" customFormat="1" ht="16.5" customHeight="1">
      <c r="A254" s="33"/>
      <c r="B254" s="34"/>
      <c r="C254" s="247" t="s">
        <v>432</v>
      </c>
      <c r="D254" s="247" t="s">
        <v>443</v>
      </c>
      <c r="E254" s="248" t="s">
        <v>889</v>
      </c>
      <c r="F254" s="249" t="s">
        <v>890</v>
      </c>
      <c r="G254" s="250" t="s">
        <v>887</v>
      </c>
      <c r="H254" s="251">
        <v>6.2</v>
      </c>
      <c r="I254" s="252"/>
      <c r="J254" s="253">
        <f>ROUND(I254*H254,2)</f>
        <v>0</v>
      </c>
      <c r="K254" s="249" t="s">
        <v>1</v>
      </c>
      <c r="L254" s="254"/>
      <c r="M254" s="255" t="s">
        <v>1</v>
      </c>
      <c r="N254" s="256" t="s">
        <v>42</v>
      </c>
      <c r="O254" s="70"/>
      <c r="P254" s="216">
        <f>O254*H254</f>
        <v>0</v>
      </c>
      <c r="Q254" s="216">
        <v>0</v>
      </c>
      <c r="R254" s="216">
        <f>Q254*H254</f>
        <v>0</v>
      </c>
      <c r="S254" s="216">
        <v>0</v>
      </c>
      <c r="T254" s="217">
        <f>S254*H254</f>
        <v>0</v>
      </c>
      <c r="U254" s="33"/>
      <c r="V254" s="33"/>
      <c r="W254" s="33"/>
      <c r="X254" s="33"/>
      <c r="Y254" s="33"/>
      <c r="Z254" s="33"/>
      <c r="AA254" s="33"/>
      <c r="AB254" s="33"/>
      <c r="AC254" s="33"/>
      <c r="AD254" s="33"/>
      <c r="AE254" s="33"/>
      <c r="AR254" s="218" t="s">
        <v>208</v>
      </c>
      <c r="AT254" s="218" t="s">
        <v>443</v>
      </c>
      <c r="AU254" s="218" t="s">
        <v>86</v>
      </c>
      <c r="AY254" s="16" t="s">
        <v>154</v>
      </c>
      <c r="BE254" s="219">
        <f>IF(N254="základní",J254,0)</f>
        <v>0</v>
      </c>
      <c r="BF254" s="219">
        <f>IF(N254="snížená",J254,0)</f>
        <v>0</v>
      </c>
      <c r="BG254" s="219">
        <f>IF(N254="zákl. přenesená",J254,0)</f>
        <v>0</v>
      </c>
      <c r="BH254" s="219">
        <f>IF(N254="sníž. přenesená",J254,0)</f>
        <v>0</v>
      </c>
      <c r="BI254" s="219">
        <f>IF(N254="nulová",J254,0)</f>
        <v>0</v>
      </c>
      <c r="BJ254" s="16" t="s">
        <v>84</v>
      </c>
      <c r="BK254" s="219">
        <f>ROUND(I254*H254,2)</f>
        <v>0</v>
      </c>
      <c r="BL254" s="16" t="s">
        <v>162</v>
      </c>
      <c r="BM254" s="218" t="s">
        <v>891</v>
      </c>
    </row>
    <row r="255" spans="1:65" s="2" customFormat="1" ht="11.25">
      <c r="A255" s="33"/>
      <c r="B255" s="34"/>
      <c r="C255" s="35"/>
      <c r="D255" s="220" t="s">
        <v>164</v>
      </c>
      <c r="E255" s="35"/>
      <c r="F255" s="221" t="s">
        <v>890</v>
      </c>
      <c r="G255" s="35"/>
      <c r="H255" s="35"/>
      <c r="I255" s="121"/>
      <c r="J255" s="35"/>
      <c r="K255" s="35"/>
      <c r="L255" s="38"/>
      <c r="M255" s="222"/>
      <c r="N255" s="223"/>
      <c r="O255" s="70"/>
      <c r="P255" s="70"/>
      <c r="Q255" s="70"/>
      <c r="R255" s="70"/>
      <c r="S255" s="70"/>
      <c r="T255" s="71"/>
      <c r="U255" s="33"/>
      <c r="V255" s="33"/>
      <c r="W255" s="33"/>
      <c r="X255" s="33"/>
      <c r="Y255" s="33"/>
      <c r="Z255" s="33"/>
      <c r="AA255" s="33"/>
      <c r="AB255" s="33"/>
      <c r="AC255" s="33"/>
      <c r="AD255" s="33"/>
      <c r="AE255" s="33"/>
      <c r="AT255" s="16" t="s">
        <v>164</v>
      </c>
      <c r="AU255" s="16" t="s">
        <v>86</v>
      </c>
    </row>
    <row r="256" spans="1:65" s="2" customFormat="1" ht="16.5" customHeight="1">
      <c r="A256" s="33"/>
      <c r="B256" s="34"/>
      <c r="C256" s="207" t="s">
        <v>434</v>
      </c>
      <c r="D256" s="207" t="s">
        <v>157</v>
      </c>
      <c r="E256" s="208" t="s">
        <v>892</v>
      </c>
      <c r="F256" s="209" t="s">
        <v>893</v>
      </c>
      <c r="G256" s="210" t="s">
        <v>179</v>
      </c>
      <c r="H256" s="211">
        <v>1</v>
      </c>
      <c r="I256" s="212"/>
      <c r="J256" s="213">
        <f>ROUND(I256*H256,2)</f>
        <v>0</v>
      </c>
      <c r="K256" s="209" t="s">
        <v>1</v>
      </c>
      <c r="L256" s="38"/>
      <c r="M256" s="214" t="s">
        <v>1</v>
      </c>
      <c r="N256" s="215" t="s">
        <v>42</v>
      </c>
      <c r="O256" s="70"/>
      <c r="P256" s="216">
        <f>O256*H256</f>
        <v>0</v>
      </c>
      <c r="Q256" s="216">
        <v>0</v>
      </c>
      <c r="R256" s="216">
        <f>Q256*H256</f>
        <v>0</v>
      </c>
      <c r="S256" s="216">
        <v>0</v>
      </c>
      <c r="T256" s="217">
        <f>S256*H256</f>
        <v>0</v>
      </c>
      <c r="U256" s="33"/>
      <c r="V256" s="33"/>
      <c r="W256" s="33"/>
      <c r="X256" s="33"/>
      <c r="Y256" s="33"/>
      <c r="Z256" s="33"/>
      <c r="AA256" s="33"/>
      <c r="AB256" s="33"/>
      <c r="AC256" s="33"/>
      <c r="AD256" s="33"/>
      <c r="AE256" s="33"/>
      <c r="AR256" s="218" t="s">
        <v>162</v>
      </c>
      <c r="AT256" s="218" t="s">
        <v>157</v>
      </c>
      <c r="AU256" s="218" t="s">
        <v>86</v>
      </c>
      <c r="AY256" s="16" t="s">
        <v>154</v>
      </c>
      <c r="BE256" s="219">
        <f>IF(N256="základní",J256,0)</f>
        <v>0</v>
      </c>
      <c r="BF256" s="219">
        <f>IF(N256="snížená",J256,0)</f>
        <v>0</v>
      </c>
      <c r="BG256" s="219">
        <f>IF(N256="zákl. přenesená",J256,0)</f>
        <v>0</v>
      </c>
      <c r="BH256" s="219">
        <f>IF(N256="sníž. přenesená",J256,0)</f>
        <v>0</v>
      </c>
      <c r="BI256" s="219">
        <f>IF(N256="nulová",J256,0)</f>
        <v>0</v>
      </c>
      <c r="BJ256" s="16" t="s">
        <v>84</v>
      </c>
      <c r="BK256" s="219">
        <f>ROUND(I256*H256,2)</f>
        <v>0</v>
      </c>
      <c r="BL256" s="16" t="s">
        <v>162</v>
      </c>
      <c r="BM256" s="218" t="s">
        <v>894</v>
      </c>
    </row>
    <row r="257" spans="1:65" s="2" customFormat="1" ht="19.5">
      <c r="A257" s="33"/>
      <c r="B257" s="34"/>
      <c r="C257" s="35"/>
      <c r="D257" s="220" t="s">
        <v>164</v>
      </c>
      <c r="E257" s="35"/>
      <c r="F257" s="221" t="s">
        <v>895</v>
      </c>
      <c r="G257" s="35"/>
      <c r="H257" s="35"/>
      <c r="I257" s="121"/>
      <c r="J257" s="35"/>
      <c r="K257" s="35"/>
      <c r="L257" s="38"/>
      <c r="M257" s="222"/>
      <c r="N257" s="223"/>
      <c r="O257" s="70"/>
      <c r="P257" s="70"/>
      <c r="Q257" s="70"/>
      <c r="R257" s="70"/>
      <c r="S257" s="70"/>
      <c r="T257" s="71"/>
      <c r="U257" s="33"/>
      <c r="V257" s="33"/>
      <c r="W257" s="33"/>
      <c r="X257" s="33"/>
      <c r="Y257" s="33"/>
      <c r="Z257" s="33"/>
      <c r="AA257" s="33"/>
      <c r="AB257" s="33"/>
      <c r="AC257" s="33"/>
      <c r="AD257" s="33"/>
      <c r="AE257" s="33"/>
      <c r="AT257" s="16" t="s">
        <v>164</v>
      </c>
      <c r="AU257" s="16" t="s">
        <v>86</v>
      </c>
    </row>
    <row r="258" spans="1:65" s="2" customFormat="1" ht="16.5" customHeight="1">
      <c r="A258" s="33"/>
      <c r="B258" s="34"/>
      <c r="C258" s="247" t="s">
        <v>436</v>
      </c>
      <c r="D258" s="247" t="s">
        <v>443</v>
      </c>
      <c r="E258" s="248" t="s">
        <v>896</v>
      </c>
      <c r="F258" s="249" t="s">
        <v>897</v>
      </c>
      <c r="G258" s="250" t="s">
        <v>179</v>
      </c>
      <c r="H258" s="251">
        <v>1</v>
      </c>
      <c r="I258" s="252"/>
      <c r="J258" s="253">
        <f>ROUND(I258*H258,2)</f>
        <v>0</v>
      </c>
      <c r="K258" s="249" t="s">
        <v>1</v>
      </c>
      <c r="L258" s="254"/>
      <c r="M258" s="255" t="s">
        <v>1</v>
      </c>
      <c r="N258" s="256" t="s">
        <v>42</v>
      </c>
      <c r="O258" s="70"/>
      <c r="P258" s="216">
        <f>O258*H258</f>
        <v>0</v>
      </c>
      <c r="Q258" s="216">
        <v>0.1</v>
      </c>
      <c r="R258" s="216">
        <f>Q258*H258</f>
        <v>0.1</v>
      </c>
      <c r="S258" s="216">
        <v>0</v>
      </c>
      <c r="T258" s="217">
        <f>S258*H258</f>
        <v>0</v>
      </c>
      <c r="U258" s="33"/>
      <c r="V258" s="33"/>
      <c r="W258" s="33"/>
      <c r="X258" s="33"/>
      <c r="Y258" s="33"/>
      <c r="Z258" s="33"/>
      <c r="AA258" s="33"/>
      <c r="AB258" s="33"/>
      <c r="AC258" s="33"/>
      <c r="AD258" s="33"/>
      <c r="AE258" s="33"/>
      <c r="AR258" s="218" t="s">
        <v>208</v>
      </c>
      <c r="AT258" s="218" t="s">
        <v>443</v>
      </c>
      <c r="AU258" s="218" t="s">
        <v>86</v>
      </c>
      <c r="AY258" s="16" t="s">
        <v>154</v>
      </c>
      <c r="BE258" s="219">
        <f>IF(N258="základní",J258,0)</f>
        <v>0</v>
      </c>
      <c r="BF258" s="219">
        <f>IF(N258="snížená",J258,0)</f>
        <v>0</v>
      </c>
      <c r="BG258" s="219">
        <f>IF(N258="zákl. přenesená",J258,0)</f>
        <v>0</v>
      </c>
      <c r="BH258" s="219">
        <f>IF(N258="sníž. přenesená",J258,0)</f>
        <v>0</v>
      </c>
      <c r="BI258" s="219">
        <f>IF(N258="nulová",J258,0)</f>
        <v>0</v>
      </c>
      <c r="BJ258" s="16" t="s">
        <v>84</v>
      </c>
      <c r="BK258" s="219">
        <f>ROUND(I258*H258,2)</f>
        <v>0</v>
      </c>
      <c r="BL258" s="16" t="s">
        <v>162</v>
      </c>
      <c r="BM258" s="218" t="s">
        <v>898</v>
      </c>
    </row>
    <row r="259" spans="1:65" s="2" customFormat="1" ht="11.25">
      <c r="A259" s="33"/>
      <c r="B259" s="34"/>
      <c r="C259" s="35"/>
      <c r="D259" s="220" t="s">
        <v>164</v>
      </c>
      <c r="E259" s="35"/>
      <c r="F259" s="221" t="s">
        <v>897</v>
      </c>
      <c r="G259" s="35"/>
      <c r="H259" s="35"/>
      <c r="I259" s="121"/>
      <c r="J259" s="35"/>
      <c r="K259" s="35"/>
      <c r="L259" s="38"/>
      <c r="M259" s="222"/>
      <c r="N259" s="223"/>
      <c r="O259" s="70"/>
      <c r="P259" s="70"/>
      <c r="Q259" s="70"/>
      <c r="R259" s="70"/>
      <c r="S259" s="70"/>
      <c r="T259" s="71"/>
      <c r="U259" s="33"/>
      <c r="V259" s="33"/>
      <c r="W259" s="33"/>
      <c r="X259" s="33"/>
      <c r="Y259" s="33"/>
      <c r="Z259" s="33"/>
      <c r="AA259" s="33"/>
      <c r="AB259" s="33"/>
      <c r="AC259" s="33"/>
      <c r="AD259" s="33"/>
      <c r="AE259" s="33"/>
      <c r="AT259" s="16" t="s">
        <v>164</v>
      </c>
      <c r="AU259" s="16" t="s">
        <v>86</v>
      </c>
    </row>
    <row r="260" spans="1:65" s="2" customFormat="1" ht="19.5">
      <c r="A260" s="33"/>
      <c r="B260" s="34"/>
      <c r="C260" s="35"/>
      <c r="D260" s="220" t="s">
        <v>166</v>
      </c>
      <c r="E260" s="35"/>
      <c r="F260" s="224" t="s">
        <v>899</v>
      </c>
      <c r="G260" s="35"/>
      <c r="H260" s="35"/>
      <c r="I260" s="121"/>
      <c r="J260" s="35"/>
      <c r="K260" s="35"/>
      <c r="L260" s="38"/>
      <c r="M260" s="222"/>
      <c r="N260" s="223"/>
      <c r="O260" s="70"/>
      <c r="P260" s="70"/>
      <c r="Q260" s="70"/>
      <c r="R260" s="70"/>
      <c r="S260" s="70"/>
      <c r="T260" s="71"/>
      <c r="U260" s="33"/>
      <c r="V260" s="33"/>
      <c r="W260" s="33"/>
      <c r="X260" s="33"/>
      <c r="Y260" s="33"/>
      <c r="Z260" s="33"/>
      <c r="AA260" s="33"/>
      <c r="AB260" s="33"/>
      <c r="AC260" s="33"/>
      <c r="AD260" s="33"/>
      <c r="AE260" s="33"/>
      <c r="AT260" s="16" t="s">
        <v>166</v>
      </c>
      <c r="AU260" s="16" t="s">
        <v>86</v>
      </c>
    </row>
    <row r="261" spans="1:65" s="2" customFormat="1" ht="21.75" customHeight="1">
      <c r="A261" s="33"/>
      <c r="B261" s="34"/>
      <c r="C261" s="247" t="s">
        <v>438</v>
      </c>
      <c r="D261" s="247" t="s">
        <v>443</v>
      </c>
      <c r="E261" s="248" t="s">
        <v>900</v>
      </c>
      <c r="F261" s="249" t="s">
        <v>901</v>
      </c>
      <c r="G261" s="250" t="s">
        <v>179</v>
      </c>
      <c r="H261" s="251">
        <v>2</v>
      </c>
      <c r="I261" s="252"/>
      <c r="J261" s="253">
        <f>ROUND(I261*H261,2)</f>
        <v>0</v>
      </c>
      <c r="K261" s="249" t="s">
        <v>161</v>
      </c>
      <c r="L261" s="254"/>
      <c r="M261" s="255" t="s">
        <v>1</v>
      </c>
      <c r="N261" s="256" t="s">
        <v>42</v>
      </c>
      <c r="O261" s="70"/>
      <c r="P261" s="216">
        <f>O261*H261</f>
        <v>0</v>
      </c>
      <c r="Q261" s="216">
        <v>0</v>
      </c>
      <c r="R261" s="216">
        <f>Q261*H261</f>
        <v>0</v>
      </c>
      <c r="S261" s="216">
        <v>0</v>
      </c>
      <c r="T261" s="217">
        <f>S261*H261</f>
        <v>0</v>
      </c>
      <c r="U261" s="33"/>
      <c r="V261" s="33"/>
      <c r="W261" s="33"/>
      <c r="X261" s="33"/>
      <c r="Y261" s="33"/>
      <c r="Z261" s="33"/>
      <c r="AA261" s="33"/>
      <c r="AB261" s="33"/>
      <c r="AC261" s="33"/>
      <c r="AD261" s="33"/>
      <c r="AE261" s="33"/>
      <c r="AR261" s="218" t="s">
        <v>208</v>
      </c>
      <c r="AT261" s="218" t="s">
        <v>443</v>
      </c>
      <c r="AU261" s="218" t="s">
        <v>86</v>
      </c>
      <c r="AY261" s="16" t="s">
        <v>154</v>
      </c>
      <c r="BE261" s="219">
        <f>IF(N261="základní",J261,0)</f>
        <v>0</v>
      </c>
      <c r="BF261" s="219">
        <f>IF(N261="snížená",J261,0)</f>
        <v>0</v>
      </c>
      <c r="BG261" s="219">
        <f>IF(N261="zákl. přenesená",J261,0)</f>
        <v>0</v>
      </c>
      <c r="BH261" s="219">
        <f>IF(N261="sníž. přenesená",J261,0)</f>
        <v>0</v>
      </c>
      <c r="BI261" s="219">
        <f>IF(N261="nulová",J261,0)</f>
        <v>0</v>
      </c>
      <c r="BJ261" s="16" t="s">
        <v>84</v>
      </c>
      <c r="BK261" s="219">
        <f>ROUND(I261*H261,2)</f>
        <v>0</v>
      </c>
      <c r="BL261" s="16" t="s">
        <v>162</v>
      </c>
      <c r="BM261" s="218" t="s">
        <v>902</v>
      </c>
    </row>
    <row r="262" spans="1:65" s="2" customFormat="1" ht="11.25">
      <c r="A262" s="33"/>
      <c r="B262" s="34"/>
      <c r="C262" s="35"/>
      <c r="D262" s="220" t="s">
        <v>164</v>
      </c>
      <c r="E262" s="35"/>
      <c r="F262" s="221" t="s">
        <v>901</v>
      </c>
      <c r="G262" s="35"/>
      <c r="H262" s="35"/>
      <c r="I262" s="121"/>
      <c r="J262" s="35"/>
      <c r="K262" s="35"/>
      <c r="L262" s="38"/>
      <c r="M262" s="222"/>
      <c r="N262" s="223"/>
      <c r="O262" s="70"/>
      <c r="P262" s="70"/>
      <c r="Q262" s="70"/>
      <c r="R262" s="70"/>
      <c r="S262" s="70"/>
      <c r="T262" s="71"/>
      <c r="U262" s="33"/>
      <c r="V262" s="33"/>
      <c r="W262" s="33"/>
      <c r="X262" s="33"/>
      <c r="Y262" s="33"/>
      <c r="Z262" s="33"/>
      <c r="AA262" s="33"/>
      <c r="AB262" s="33"/>
      <c r="AC262" s="33"/>
      <c r="AD262" s="33"/>
      <c r="AE262" s="33"/>
      <c r="AT262" s="16" t="s">
        <v>164</v>
      </c>
      <c r="AU262" s="16" t="s">
        <v>86</v>
      </c>
    </row>
    <row r="263" spans="1:65" s="12" customFormat="1" ht="25.9" customHeight="1">
      <c r="B263" s="191"/>
      <c r="C263" s="192"/>
      <c r="D263" s="193" t="s">
        <v>76</v>
      </c>
      <c r="E263" s="194" t="s">
        <v>633</v>
      </c>
      <c r="F263" s="194" t="s">
        <v>634</v>
      </c>
      <c r="G263" s="192"/>
      <c r="H263" s="192"/>
      <c r="I263" s="195"/>
      <c r="J263" s="196">
        <f>BK263</f>
        <v>0</v>
      </c>
      <c r="K263" s="192"/>
      <c r="L263" s="197"/>
      <c r="M263" s="198"/>
      <c r="N263" s="199"/>
      <c r="O263" s="199"/>
      <c r="P263" s="200">
        <f>SUM(P264:P285)</f>
        <v>0</v>
      </c>
      <c r="Q263" s="199"/>
      <c r="R263" s="200">
        <f>SUM(R264:R285)</f>
        <v>0</v>
      </c>
      <c r="S263" s="199"/>
      <c r="T263" s="201">
        <f>SUM(T264:T285)</f>
        <v>0</v>
      </c>
      <c r="AR263" s="202" t="s">
        <v>162</v>
      </c>
      <c r="AT263" s="203" t="s">
        <v>76</v>
      </c>
      <c r="AU263" s="203" t="s">
        <v>77</v>
      </c>
      <c r="AY263" s="202" t="s">
        <v>154</v>
      </c>
      <c r="BK263" s="204">
        <f>SUM(BK264:BK285)</f>
        <v>0</v>
      </c>
    </row>
    <row r="264" spans="1:65" s="2" customFormat="1" ht="21.75" customHeight="1">
      <c r="A264" s="33"/>
      <c r="B264" s="34"/>
      <c r="C264" s="207" t="s">
        <v>440</v>
      </c>
      <c r="D264" s="207" t="s">
        <v>157</v>
      </c>
      <c r="E264" s="208" t="s">
        <v>655</v>
      </c>
      <c r="F264" s="209" t="s">
        <v>656</v>
      </c>
      <c r="G264" s="210" t="s">
        <v>185</v>
      </c>
      <c r="H264" s="211">
        <v>232.65</v>
      </c>
      <c r="I264" s="212"/>
      <c r="J264" s="213">
        <f>ROUND(I264*H264,2)</f>
        <v>0</v>
      </c>
      <c r="K264" s="209" t="s">
        <v>161</v>
      </c>
      <c r="L264" s="38"/>
      <c r="M264" s="214" t="s">
        <v>1</v>
      </c>
      <c r="N264" s="215" t="s">
        <v>42</v>
      </c>
      <c r="O264" s="70"/>
      <c r="P264" s="216">
        <f>O264*H264</f>
        <v>0</v>
      </c>
      <c r="Q264" s="216">
        <v>0</v>
      </c>
      <c r="R264" s="216">
        <f>Q264*H264</f>
        <v>0</v>
      </c>
      <c r="S264" s="216">
        <v>0</v>
      </c>
      <c r="T264" s="217">
        <f>S264*H264</f>
        <v>0</v>
      </c>
      <c r="U264" s="33"/>
      <c r="V264" s="33"/>
      <c r="W264" s="33"/>
      <c r="X264" s="33"/>
      <c r="Y264" s="33"/>
      <c r="Z264" s="33"/>
      <c r="AA264" s="33"/>
      <c r="AB264" s="33"/>
      <c r="AC264" s="33"/>
      <c r="AD264" s="33"/>
      <c r="AE264" s="33"/>
      <c r="AR264" s="218" t="s">
        <v>638</v>
      </c>
      <c r="AT264" s="218" t="s">
        <v>157</v>
      </c>
      <c r="AU264" s="218" t="s">
        <v>84</v>
      </c>
      <c r="AY264" s="16" t="s">
        <v>154</v>
      </c>
      <c r="BE264" s="219">
        <f>IF(N264="základní",J264,0)</f>
        <v>0</v>
      </c>
      <c r="BF264" s="219">
        <f>IF(N264="snížená",J264,0)</f>
        <v>0</v>
      </c>
      <c r="BG264" s="219">
        <f>IF(N264="zákl. přenesená",J264,0)</f>
        <v>0</v>
      </c>
      <c r="BH264" s="219">
        <f>IF(N264="sníž. přenesená",J264,0)</f>
        <v>0</v>
      </c>
      <c r="BI264" s="219">
        <f>IF(N264="nulová",J264,0)</f>
        <v>0</v>
      </c>
      <c r="BJ264" s="16" t="s">
        <v>84</v>
      </c>
      <c r="BK264" s="219">
        <f>ROUND(I264*H264,2)</f>
        <v>0</v>
      </c>
      <c r="BL264" s="16" t="s">
        <v>638</v>
      </c>
      <c r="BM264" s="218" t="s">
        <v>903</v>
      </c>
    </row>
    <row r="265" spans="1:65" s="2" customFormat="1" ht="29.25">
      <c r="A265" s="33"/>
      <c r="B265" s="34"/>
      <c r="C265" s="35"/>
      <c r="D265" s="220" t="s">
        <v>164</v>
      </c>
      <c r="E265" s="35"/>
      <c r="F265" s="221" t="s">
        <v>658</v>
      </c>
      <c r="G265" s="35"/>
      <c r="H265" s="35"/>
      <c r="I265" s="121"/>
      <c r="J265" s="35"/>
      <c r="K265" s="35"/>
      <c r="L265" s="38"/>
      <c r="M265" s="222"/>
      <c r="N265" s="223"/>
      <c r="O265" s="70"/>
      <c r="P265" s="70"/>
      <c r="Q265" s="70"/>
      <c r="R265" s="70"/>
      <c r="S265" s="70"/>
      <c r="T265" s="71"/>
      <c r="U265" s="33"/>
      <c r="V265" s="33"/>
      <c r="W265" s="33"/>
      <c r="X265" s="33"/>
      <c r="Y265" s="33"/>
      <c r="Z265" s="33"/>
      <c r="AA265" s="33"/>
      <c r="AB265" s="33"/>
      <c r="AC265" s="33"/>
      <c r="AD265" s="33"/>
      <c r="AE265" s="33"/>
      <c r="AT265" s="16" t="s">
        <v>164</v>
      </c>
      <c r="AU265" s="16" t="s">
        <v>84</v>
      </c>
    </row>
    <row r="266" spans="1:65" s="13" customFormat="1" ht="11.25">
      <c r="B266" s="225"/>
      <c r="C266" s="226"/>
      <c r="D266" s="220" t="s">
        <v>168</v>
      </c>
      <c r="E266" s="227" t="s">
        <v>1</v>
      </c>
      <c r="F266" s="228" t="s">
        <v>904</v>
      </c>
      <c r="G266" s="226"/>
      <c r="H266" s="229">
        <v>232.65</v>
      </c>
      <c r="I266" s="230"/>
      <c r="J266" s="226"/>
      <c r="K266" s="226"/>
      <c r="L266" s="231"/>
      <c r="M266" s="232"/>
      <c r="N266" s="233"/>
      <c r="O266" s="233"/>
      <c r="P266" s="233"/>
      <c r="Q266" s="233"/>
      <c r="R266" s="233"/>
      <c r="S266" s="233"/>
      <c r="T266" s="234"/>
      <c r="AT266" s="235" t="s">
        <v>168</v>
      </c>
      <c r="AU266" s="235" t="s">
        <v>84</v>
      </c>
      <c r="AV266" s="13" t="s">
        <v>86</v>
      </c>
      <c r="AW266" s="13" t="s">
        <v>34</v>
      </c>
      <c r="AX266" s="13" t="s">
        <v>84</v>
      </c>
      <c r="AY266" s="235" t="s">
        <v>154</v>
      </c>
    </row>
    <row r="267" spans="1:65" s="2" customFormat="1" ht="21.75" customHeight="1">
      <c r="A267" s="33"/>
      <c r="B267" s="34"/>
      <c r="C267" s="207" t="s">
        <v>442</v>
      </c>
      <c r="D267" s="207" t="s">
        <v>157</v>
      </c>
      <c r="E267" s="208" t="s">
        <v>667</v>
      </c>
      <c r="F267" s="209" t="s">
        <v>668</v>
      </c>
      <c r="G267" s="210" t="s">
        <v>185</v>
      </c>
      <c r="H267" s="211">
        <v>232.62</v>
      </c>
      <c r="I267" s="212"/>
      <c r="J267" s="213">
        <f>ROUND(I267*H267,2)</f>
        <v>0</v>
      </c>
      <c r="K267" s="209" t="s">
        <v>161</v>
      </c>
      <c r="L267" s="38"/>
      <c r="M267" s="214" t="s">
        <v>1</v>
      </c>
      <c r="N267" s="215" t="s">
        <v>42</v>
      </c>
      <c r="O267" s="70"/>
      <c r="P267" s="216">
        <f>O267*H267</f>
        <v>0</v>
      </c>
      <c r="Q267" s="216">
        <v>0</v>
      </c>
      <c r="R267" s="216">
        <f>Q267*H267</f>
        <v>0</v>
      </c>
      <c r="S267" s="216">
        <v>0</v>
      </c>
      <c r="T267" s="217">
        <f>S267*H267</f>
        <v>0</v>
      </c>
      <c r="U267" s="33"/>
      <c r="V267" s="33"/>
      <c r="W267" s="33"/>
      <c r="X267" s="33"/>
      <c r="Y267" s="33"/>
      <c r="Z267" s="33"/>
      <c r="AA267" s="33"/>
      <c r="AB267" s="33"/>
      <c r="AC267" s="33"/>
      <c r="AD267" s="33"/>
      <c r="AE267" s="33"/>
      <c r="AR267" s="218" t="s">
        <v>638</v>
      </c>
      <c r="AT267" s="218" t="s">
        <v>157</v>
      </c>
      <c r="AU267" s="218" t="s">
        <v>84</v>
      </c>
      <c r="AY267" s="16" t="s">
        <v>154</v>
      </c>
      <c r="BE267" s="219">
        <f>IF(N267="základní",J267,0)</f>
        <v>0</v>
      </c>
      <c r="BF267" s="219">
        <f>IF(N267="snížená",J267,0)</f>
        <v>0</v>
      </c>
      <c r="BG267" s="219">
        <f>IF(N267="zákl. přenesená",J267,0)</f>
        <v>0</v>
      </c>
      <c r="BH267" s="219">
        <f>IF(N267="sníž. přenesená",J267,0)</f>
        <v>0</v>
      </c>
      <c r="BI267" s="219">
        <f>IF(N267="nulová",J267,0)</f>
        <v>0</v>
      </c>
      <c r="BJ267" s="16" t="s">
        <v>84</v>
      </c>
      <c r="BK267" s="219">
        <f>ROUND(I267*H267,2)</f>
        <v>0</v>
      </c>
      <c r="BL267" s="16" t="s">
        <v>638</v>
      </c>
      <c r="BM267" s="218" t="s">
        <v>905</v>
      </c>
    </row>
    <row r="268" spans="1:65" s="2" customFormat="1" ht="68.25">
      <c r="A268" s="33"/>
      <c r="B268" s="34"/>
      <c r="C268" s="35"/>
      <c r="D268" s="220" t="s">
        <v>164</v>
      </c>
      <c r="E268" s="35"/>
      <c r="F268" s="221" t="s">
        <v>670</v>
      </c>
      <c r="G268" s="35"/>
      <c r="H268" s="35"/>
      <c r="I268" s="121"/>
      <c r="J268" s="35"/>
      <c r="K268" s="35"/>
      <c r="L268" s="38"/>
      <c r="M268" s="222"/>
      <c r="N268" s="223"/>
      <c r="O268" s="70"/>
      <c r="P268" s="70"/>
      <c r="Q268" s="70"/>
      <c r="R268" s="70"/>
      <c r="S268" s="70"/>
      <c r="T268" s="71"/>
      <c r="U268" s="33"/>
      <c r="V268" s="33"/>
      <c r="W268" s="33"/>
      <c r="X268" s="33"/>
      <c r="Y268" s="33"/>
      <c r="Z268" s="33"/>
      <c r="AA268" s="33"/>
      <c r="AB268" s="33"/>
      <c r="AC268" s="33"/>
      <c r="AD268" s="33"/>
      <c r="AE268" s="33"/>
      <c r="AT268" s="16" t="s">
        <v>164</v>
      </c>
      <c r="AU268" s="16" t="s">
        <v>84</v>
      </c>
    </row>
    <row r="269" spans="1:65" s="2" customFormat="1" ht="19.5">
      <c r="A269" s="33"/>
      <c r="B269" s="34"/>
      <c r="C269" s="35"/>
      <c r="D269" s="220" t="s">
        <v>166</v>
      </c>
      <c r="E269" s="35"/>
      <c r="F269" s="224" t="s">
        <v>641</v>
      </c>
      <c r="G269" s="35"/>
      <c r="H269" s="35"/>
      <c r="I269" s="121"/>
      <c r="J269" s="35"/>
      <c r="K269" s="35"/>
      <c r="L269" s="38"/>
      <c r="M269" s="222"/>
      <c r="N269" s="223"/>
      <c r="O269" s="70"/>
      <c r="P269" s="70"/>
      <c r="Q269" s="70"/>
      <c r="R269" s="70"/>
      <c r="S269" s="70"/>
      <c r="T269" s="71"/>
      <c r="U269" s="33"/>
      <c r="V269" s="33"/>
      <c r="W269" s="33"/>
      <c r="X269" s="33"/>
      <c r="Y269" s="33"/>
      <c r="Z269" s="33"/>
      <c r="AA269" s="33"/>
      <c r="AB269" s="33"/>
      <c r="AC269" s="33"/>
      <c r="AD269" s="33"/>
      <c r="AE269" s="33"/>
      <c r="AT269" s="16" t="s">
        <v>166</v>
      </c>
      <c r="AU269" s="16" t="s">
        <v>84</v>
      </c>
    </row>
    <row r="270" spans="1:65" s="13" customFormat="1" ht="11.25">
      <c r="B270" s="225"/>
      <c r="C270" s="226"/>
      <c r="D270" s="220" t="s">
        <v>168</v>
      </c>
      <c r="E270" s="227" t="s">
        <v>1</v>
      </c>
      <c r="F270" s="228" t="s">
        <v>906</v>
      </c>
      <c r="G270" s="226"/>
      <c r="H270" s="229">
        <v>232.62</v>
      </c>
      <c r="I270" s="230"/>
      <c r="J270" s="226"/>
      <c r="K270" s="226"/>
      <c r="L270" s="231"/>
      <c r="M270" s="232"/>
      <c r="N270" s="233"/>
      <c r="O270" s="233"/>
      <c r="P270" s="233"/>
      <c r="Q270" s="233"/>
      <c r="R270" s="233"/>
      <c r="S270" s="233"/>
      <c r="T270" s="234"/>
      <c r="AT270" s="235" t="s">
        <v>168</v>
      </c>
      <c r="AU270" s="235" t="s">
        <v>84</v>
      </c>
      <c r="AV270" s="13" t="s">
        <v>86</v>
      </c>
      <c r="AW270" s="13" t="s">
        <v>34</v>
      </c>
      <c r="AX270" s="13" t="s">
        <v>84</v>
      </c>
      <c r="AY270" s="235" t="s">
        <v>154</v>
      </c>
    </row>
    <row r="271" spans="1:65" s="2" customFormat="1" ht="21.75" customHeight="1">
      <c r="A271" s="33"/>
      <c r="B271" s="34"/>
      <c r="C271" s="207" t="s">
        <v>448</v>
      </c>
      <c r="D271" s="207" t="s">
        <v>157</v>
      </c>
      <c r="E271" s="208" t="s">
        <v>907</v>
      </c>
      <c r="F271" s="209" t="s">
        <v>908</v>
      </c>
      <c r="G271" s="210" t="s">
        <v>185</v>
      </c>
      <c r="H271" s="211">
        <v>29.08</v>
      </c>
      <c r="I271" s="212"/>
      <c r="J271" s="213">
        <f>ROUND(I271*H271,2)</f>
        <v>0</v>
      </c>
      <c r="K271" s="209" t="s">
        <v>161</v>
      </c>
      <c r="L271" s="38"/>
      <c r="M271" s="214" t="s">
        <v>1</v>
      </c>
      <c r="N271" s="215" t="s">
        <v>42</v>
      </c>
      <c r="O271" s="70"/>
      <c r="P271" s="216">
        <f>O271*H271</f>
        <v>0</v>
      </c>
      <c r="Q271" s="216">
        <v>0</v>
      </c>
      <c r="R271" s="216">
        <f>Q271*H271</f>
        <v>0</v>
      </c>
      <c r="S271" s="216">
        <v>0</v>
      </c>
      <c r="T271" s="217">
        <f>S271*H271</f>
        <v>0</v>
      </c>
      <c r="U271" s="33"/>
      <c r="V271" s="33"/>
      <c r="W271" s="33"/>
      <c r="X271" s="33"/>
      <c r="Y271" s="33"/>
      <c r="Z271" s="33"/>
      <c r="AA271" s="33"/>
      <c r="AB271" s="33"/>
      <c r="AC271" s="33"/>
      <c r="AD271" s="33"/>
      <c r="AE271" s="33"/>
      <c r="AR271" s="218" t="s">
        <v>638</v>
      </c>
      <c r="AT271" s="218" t="s">
        <v>157</v>
      </c>
      <c r="AU271" s="218" t="s">
        <v>84</v>
      </c>
      <c r="AY271" s="16" t="s">
        <v>154</v>
      </c>
      <c r="BE271" s="219">
        <f>IF(N271="základní",J271,0)</f>
        <v>0</v>
      </c>
      <c r="BF271" s="219">
        <f>IF(N271="snížená",J271,0)</f>
        <v>0</v>
      </c>
      <c r="BG271" s="219">
        <f>IF(N271="zákl. přenesená",J271,0)</f>
        <v>0</v>
      </c>
      <c r="BH271" s="219">
        <f>IF(N271="sníž. přenesená",J271,0)</f>
        <v>0</v>
      </c>
      <c r="BI271" s="219">
        <f>IF(N271="nulová",J271,0)</f>
        <v>0</v>
      </c>
      <c r="BJ271" s="16" t="s">
        <v>84</v>
      </c>
      <c r="BK271" s="219">
        <f>ROUND(I271*H271,2)</f>
        <v>0</v>
      </c>
      <c r="BL271" s="16" t="s">
        <v>638</v>
      </c>
      <c r="BM271" s="218" t="s">
        <v>909</v>
      </c>
    </row>
    <row r="272" spans="1:65" s="2" customFormat="1" ht="68.25">
      <c r="A272" s="33"/>
      <c r="B272" s="34"/>
      <c r="C272" s="35"/>
      <c r="D272" s="220" t="s">
        <v>164</v>
      </c>
      <c r="E272" s="35"/>
      <c r="F272" s="221" t="s">
        <v>910</v>
      </c>
      <c r="G272" s="35"/>
      <c r="H272" s="35"/>
      <c r="I272" s="121"/>
      <c r="J272" s="35"/>
      <c r="K272" s="35"/>
      <c r="L272" s="38"/>
      <c r="M272" s="222"/>
      <c r="N272" s="223"/>
      <c r="O272" s="70"/>
      <c r="P272" s="70"/>
      <c r="Q272" s="70"/>
      <c r="R272" s="70"/>
      <c r="S272" s="70"/>
      <c r="T272" s="71"/>
      <c r="U272" s="33"/>
      <c r="V272" s="33"/>
      <c r="W272" s="33"/>
      <c r="X272" s="33"/>
      <c r="Y272" s="33"/>
      <c r="Z272" s="33"/>
      <c r="AA272" s="33"/>
      <c r="AB272" s="33"/>
      <c r="AC272" s="33"/>
      <c r="AD272" s="33"/>
      <c r="AE272" s="33"/>
      <c r="AT272" s="16" t="s">
        <v>164</v>
      </c>
      <c r="AU272" s="16" t="s">
        <v>84</v>
      </c>
    </row>
    <row r="273" spans="1:65" s="13" customFormat="1" ht="11.25">
      <c r="B273" s="225"/>
      <c r="C273" s="226"/>
      <c r="D273" s="220" t="s">
        <v>168</v>
      </c>
      <c r="E273" s="227" t="s">
        <v>1</v>
      </c>
      <c r="F273" s="228" t="s">
        <v>911</v>
      </c>
      <c r="G273" s="226"/>
      <c r="H273" s="229">
        <v>29.08</v>
      </c>
      <c r="I273" s="230"/>
      <c r="J273" s="226"/>
      <c r="K273" s="226"/>
      <c r="L273" s="231"/>
      <c r="M273" s="232"/>
      <c r="N273" s="233"/>
      <c r="O273" s="233"/>
      <c r="P273" s="233"/>
      <c r="Q273" s="233"/>
      <c r="R273" s="233"/>
      <c r="S273" s="233"/>
      <c r="T273" s="234"/>
      <c r="AT273" s="235" t="s">
        <v>168</v>
      </c>
      <c r="AU273" s="235" t="s">
        <v>84</v>
      </c>
      <c r="AV273" s="13" t="s">
        <v>86</v>
      </c>
      <c r="AW273" s="13" t="s">
        <v>34</v>
      </c>
      <c r="AX273" s="13" t="s">
        <v>84</v>
      </c>
      <c r="AY273" s="235" t="s">
        <v>154</v>
      </c>
    </row>
    <row r="274" spans="1:65" s="2" customFormat="1" ht="21.75" customHeight="1">
      <c r="A274" s="33"/>
      <c r="B274" s="34"/>
      <c r="C274" s="207" t="s">
        <v>452</v>
      </c>
      <c r="D274" s="207" t="s">
        <v>157</v>
      </c>
      <c r="E274" s="208" t="s">
        <v>912</v>
      </c>
      <c r="F274" s="209" t="s">
        <v>913</v>
      </c>
      <c r="G274" s="210" t="s">
        <v>185</v>
      </c>
      <c r="H274" s="211">
        <v>51.765000000000001</v>
      </c>
      <c r="I274" s="212"/>
      <c r="J274" s="213">
        <f>ROUND(I274*H274,2)</f>
        <v>0</v>
      </c>
      <c r="K274" s="209" t="s">
        <v>161</v>
      </c>
      <c r="L274" s="38"/>
      <c r="M274" s="214" t="s">
        <v>1</v>
      </c>
      <c r="N274" s="215" t="s">
        <v>42</v>
      </c>
      <c r="O274" s="70"/>
      <c r="P274" s="216">
        <f>O274*H274</f>
        <v>0</v>
      </c>
      <c r="Q274" s="216">
        <v>0</v>
      </c>
      <c r="R274" s="216">
        <f>Q274*H274</f>
        <v>0</v>
      </c>
      <c r="S274" s="216">
        <v>0</v>
      </c>
      <c r="T274" s="217">
        <f>S274*H274</f>
        <v>0</v>
      </c>
      <c r="U274" s="33"/>
      <c r="V274" s="33"/>
      <c r="W274" s="33"/>
      <c r="X274" s="33"/>
      <c r="Y274" s="33"/>
      <c r="Z274" s="33"/>
      <c r="AA274" s="33"/>
      <c r="AB274" s="33"/>
      <c r="AC274" s="33"/>
      <c r="AD274" s="33"/>
      <c r="AE274" s="33"/>
      <c r="AR274" s="218" t="s">
        <v>638</v>
      </c>
      <c r="AT274" s="218" t="s">
        <v>157</v>
      </c>
      <c r="AU274" s="218" t="s">
        <v>84</v>
      </c>
      <c r="AY274" s="16" t="s">
        <v>154</v>
      </c>
      <c r="BE274" s="219">
        <f>IF(N274="základní",J274,0)</f>
        <v>0</v>
      </c>
      <c r="BF274" s="219">
        <f>IF(N274="snížená",J274,0)</f>
        <v>0</v>
      </c>
      <c r="BG274" s="219">
        <f>IF(N274="zákl. přenesená",J274,0)</f>
        <v>0</v>
      </c>
      <c r="BH274" s="219">
        <f>IF(N274="sníž. přenesená",J274,0)</f>
        <v>0</v>
      </c>
      <c r="BI274" s="219">
        <f>IF(N274="nulová",J274,0)</f>
        <v>0</v>
      </c>
      <c r="BJ274" s="16" t="s">
        <v>84</v>
      </c>
      <c r="BK274" s="219">
        <f>ROUND(I274*H274,2)</f>
        <v>0</v>
      </c>
      <c r="BL274" s="16" t="s">
        <v>638</v>
      </c>
      <c r="BM274" s="218" t="s">
        <v>914</v>
      </c>
    </row>
    <row r="275" spans="1:65" s="2" customFormat="1" ht="68.25">
      <c r="A275" s="33"/>
      <c r="B275" s="34"/>
      <c r="C275" s="35"/>
      <c r="D275" s="220" t="s">
        <v>164</v>
      </c>
      <c r="E275" s="35"/>
      <c r="F275" s="221" t="s">
        <v>915</v>
      </c>
      <c r="G275" s="35"/>
      <c r="H275" s="35"/>
      <c r="I275" s="121"/>
      <c r="J275" s="35"/>
      <c r="K275" s="35"/>
      <c r="L275" s="38"/>
      <c r="M275" s="222"/>
      <c r="N275" s="223"/>
      <c r="O275" s="70"/>
      <c r="P275" s="70"/>
      <c r="Q275" s="70"/>
      <c r="R275" s="70"/>
      <c r="S275" s="70"/>
      <c r="T275" s="71"/>
      <c r="U275" s="33"/>
      <c r="V275" s="33"/>
      <c r="W275" s="33"/>
      <c r="X275" s="33"/>
      <c r="Y275" s="33"/>
      <c r="Z275" s="33"/>
      <c r="AA275" s="33"/>
      <c r="AB275" s="33"/>
      <c r="AC275" s="33"/>
      <c r="AD275" s="33"/>
      <c r="AE275" s="33"/>
      <c r="AT275" s="16" t="s">
        <v>164</v>
      </c>
      <c r="AU275" s="16" t="s">
        <v>84</v>
      </c>
    </row>
    <row r="276" spans="1:65" s="13" customFormat="1" ht="11.25">
      <c r="B276" s="225"/>
      <c r="C276" s="226"/>
      <c r="D276" s="220" t="s">
        <v>168</v>
      </c>
      <c r="E276" s="227" t="s">
        <v>1</v>
      </c>
      <c r="F276" s="228" t="s">
        <v>916</v>
      </c>
      <c r="G276" s="226"/>
      <c r="H276" s="229">
        <v>51.765000000000001</v>
      </c>
      <c r="I276" s="230"/>
      <c r="J276" s="226"/>
      <c r="K276" s="226"/>
      <c r="L276" s="231"/>
      <c r="M276" s="232"/>
      <c r="N276" s="233"/>
      <c r="O276" s="233"/>
      <c r="P276" s="233"/>
      <c r="Q276" s="233"/>
      <c r="R276" s="233"/>
      <c r="S276" s="233"/>
      <c r="T276" s="234"/>
      <c r="AT276" s="235" t="s">
        <v>168</v>
      </c>
      <c r="AU276" s="235" t="s">
        <v>84</v>
      </c>
      <c r="AV276" s="13" t="s">
        <v>86</v>
      </c>
      <c r="AW276" s="13" t="s">
        <v>34</v>
      </c>
      <c r="AX276" s="13" t="s">
        <v>84</v>
      </c>
      <c r="AY276" s="235" t="s">
        <v>154</v>
      </c>
    </row>
    <row r="277" spans="1:65" s="2" customFormat="1" ht="21.75" customHeight="1">
      <c r="A277" s="33"/>
      <c r="B277" s="34"/>
      <c r="C277" s="207" t="s">
        <v>456</v>
      </c>
      <c r="D277" s="207" t="s">
        <v>157</v>
      </c>
      <c r="E277" s="208" t="s">
        <v>917</v>
      </c>
      <c r="F277" s="209" t="s">
        <v>918</v>
      </c>
      <c r="G277" s="210" t="s">
        <v>185</v>
      </c>
      <c r="H277" s="211">
        <v>28.183</v>
      </c>
      <c r="I277" s="212"/>
      <c r="J277" s="213">
        <f>ROUND(I277*H277,2)</f>
        <v>0</v>
      </c>
      <c r="K277" s="209" t="s">
        <v>161</v>
      </c>
      <c r="L277" s="38"/>
      <c r="M277" s="214" t="s">
        <v>1</v>
      </c>
      <c r="N277" s="215" t="s">
        <v>42</v>
      </c>
      <c r="O277" s="70"/>
      <c r="P277" s="216">
        <f>O277*H277</f>
        <v>0</v>
      </c>
      <c r="Q277" s="216">
        <v>0</v>
      </c>
      <c r="R277" s="216">
        <f>Q277*H277</f>
        <v>0</v>
      </c>
      <c r="S277" s="216">
        <v>0</v>
      </c>
      <c r="T277" s="217">
        <f>S277*H277</f>
        <v>0</v>
      </c>
      <c r="U277" s="33"/>
      <c r="V277" s="33"/>
      <c r="W277" s="33"/>
      <c r="X277" s="33"/>
      <c r="Y277" s="33"/>
      <c r="Z277" s="33"/>
      <c r="AA277" s="33"/>
      <c r="AB277" s="33"/>
      <c r="AC277" s="33"/>
      <c r="AD277" s="33"/>
      <c r="AE277" s="33"/>
      <c r="AR277" s="218" t="s">
        <v>638</v>
      </c>
      <c r="AT277" s="218" t="s">
        <v>157</v>
      </c>
      <c r="AU277" s="218" t="s">
        <v>84</v>
      </c>
      <c r="AY277" s="16" t="s">
        <v>154</v>
      </c>
      <c r="BE277" s="219">
        <f>IF(N277="základní",J277,0)</f>
        <v>0</v>
      </c>
      <c r="BF277" s="219">
        <f>IF(N277="snížená",J277,0)</f>
        <v>0</v>
      </c>
      <c r="BG277" s="219">
        <f>IF(N277="zákl. přenesená",J277,0)</f>
        <v>0</v>
      </c>
      <c r="BH277" s="219">
        <f>IF(N277="sníž. přenesená",J277,0)</f>
        <v>0</v>
      </c>
      <c r="BI277" s="219">
        <f>IF(N277="nulová",J277,0)</f>
        <v>0</v>
      </c>
      <c r="BJ277" s="16" t="s">
        <v>84</v>
      </c>
      <c r="BK277" s="219">
        <f>ROUND(I277*H277,2)</f>
        <v>0</v>
      </c>
      <c r="BL277" s="16" t="s">
        <v>638</v>
      </c>
      <c r="BM277" s="218" t="s">
        <v>919</v>
      </c>
    </row>
    <row r="278" spans="1:65" s="2" customFormat="1" ht="68.25">
      <c r="A278" s="33"/>
      <c r="B278" s="34"/>
      <c r="C278" s="35"/>
      <c r="D278" s="220" t="s">
        <v>164</v>
      </c>
      <c r="E278" s="35"/>
      <c r="F278" s="221" t="s">
        <v>920</v>
      </c>
      <c r="G278" s="35"/>
      <c r="H278" s="35"/>
      <c r="I278" s="121"/>
      <c r="J278" s="35"/>
      <c r="K278" s="35"/>
      <c r="L278" s="38"/>
      <c r="M278" s="222"/>
      <c r="N278" s="223"/>
      <c r="O278" s="70"/>
      <c r="P278" s="70"/>
      <c r="Q278" s="70"/>
      <c r="R278" s="70"/>
      <c r="S278" s="70"/>
      <c r="T278" s="71"/>
      <c r="U278" s="33"/>
      <c r="V278" s="33"/>
      <c r="W278" s="33"/>
      <c r="X278" s="33"/>
      <c r="Y278" s="33"/>
      <c r="Z278" s="33"/>
      <c r="AA278" s="33"/>
      <c r="AB278" s="33"/>
      <c r="AC278" s="33"/>
      <c r="AD278" s="33"/>
      <c r="AE278" s="33"/>
      <c r="AT278" s="16" t="s">
        <v>164</v>
      </c>
      <c r="AU278" s="16" t="s">
        <v>84</v>
      </c>
    </row>
    <row r="279" spans="1:65" s="13" customFormat="1" ht="11.25">
      <c r="B279" s="225"/>
      <c r="C279" s="226"/>
      <c r="D279" s="220" t="s">
        <v>168</v>
      </c>
      <c r="E279" s="227" t="s">
        <v>1</v>
      </c>
      <c r="F279" s="228" t="s">
        <v>921</v>
      </c>
      <c r="G279" s="226"/>
      <c r="H279" s="229">
        <v>28.183</v>
      </c>
      <c r="I279" s="230"/>
      <c r="J279" s="226"/>
      <c r="K279" s="226"/>
      <c r="L279" s="231"/>
      <c r="M279" s="232"/>
      <c r="N279" s="233"/>
      <c r="O279" s="233"/>
      <c r="P279" s="233"/>
      <c r="Q279" s="233"/>
      <c r="R279" s="233"/>
      <c r="S279" s="233"/>
      <c r="T279" s="234"/>
      <c r="AT279" s="235" t="s">
        <v>168</v>
      </c>
      <c r="AU279" s="235" t="s">
        <v>84</v>
      </c>
      <c r="AV279" s="13" t="s">
        <v>86</v>
      </c>
      <c r="AW279" s="13" t="s">
        <v>34</v>
      </c>
      <c r="AX279" s="13" t="s">
        <v>84</v>
      </c>
      <c r="AY279" s="235" t="s">
        <v>154</v>
      </c>
    </row>
    <row r="280" spans="1:65" s="2" customFormat="1" ht="21.75" customHeight="1">
      <c r="A280" s="33"/>
      <c r="B280" s="34"/>
      <c r="C280" s="207" t="s">
        <v>460</v>
      </c>
      <c r="D280" s="207" t="s">
        <v>157</v>
      </c>
      <c r="E280" s="208" t="s">
        <v>922</v>
      </c>
      <c r="F280" s="209" t="s">
        <v>923</v>
      </c>
      <c r="G280" s="210" t="s">
        <v>185</v>
      </c>
      <c r="H280" s="211">
        <v>58.44</v>
      </c>
      <c r="I280" s="212"/>
      <c r="J280" s="213">
        <f>ROUND(I280*H280,2)</f>
        <v>0</v>
      </c>
      <c r="K280" s="209" t="s">
        <v>161</v>
      </c>
      <c r="L280" s="38"/>
      <c r="M280" s="214" t="s">
        <v>1</v>
      </c>
      <c r="N280" s="215" t="s">
        <v>42</v>
      </c>
      <c r="O280" s="70"/>
      <c r="P280" s="216">
        <f>O280*H280</f>
        <v>0</v>
      </c>
      <c r="Q280" s="216">
        <v>0</v>
      </c>
      <c r="R280" s="216">
        <f>Q280*H280</f>
        <v>0</v>
      </c>
      <c r="S280" s="216">
        <v>0</v>
      </c>
      <c r="T280" s="217">
        <f>S280*H280</f>
        <v>0</v>
      </c>
      <c r="U280" s="33"/>
      <c r="V280" s="33"/>
      <c r="W280" s="33"/>
      <c r="X280" s="33"/>
      <c r="Y280" s="33"/>
      <c r="Z280" s="33"/>
      <c r="AA280" s="33"/>
      <c r="AB280" s="33"/>
      <c r="AC280" s="33"/>
      <c r="AD280" s="33"/>
      <c r="AE280" s="33"/>
      <c r="AR280" s="218" t="s">
        <v>638</v>
      </c>
      <c r="AT280" s="218" t="s">
        <v>157</v>
      </c>
      <c r="AU280" s="218" t="s">
        <v>84</v>
      </c>
      <c r="AY280" s="16" t="s">
        <v>154</v>
      </c>
      <c r="BE280" s="219">
        <f>IF(N280="základní",J280,0)</f>
        <v>0</v>
      </c>
      <c r="BF280" s="219">
        <f>IF(N280="snížená",J280,0)</f>
        <v>0</v>
      </c>
      <c r="BG280" s="219">
        <f>IF(N280="zákl. přenesená",J280,0)</f>
        <v>0</v>
      </c>
      <c r="BH280" s="219">
        <f>IF(N280="sníž. přenesená",J280,0)</f>
        <v>0</v>
      </c>
      <c r="BI280" s="219">
        <f>IF(N280="nulová",J280,0)</f>
        <v>0</v>
      </c>
      <c r="BJ280" s="16" t="s">
        <v>84</v>
      </c>
      <c r="BK280" s="219">
        <f>ROUND(I280*H280,2)</f>
        <v>0</v>
      </c>
      <c r="BL280" s="16" t="s">
        <v>638</v>
      </c>
      <c r="BM280" s="218" t="s">
        <v>924</v>
      </c>
    </row>
    <row r="281" spans="1:65" s="2" customFormat="1" ht="68.25">
      <c r="A281" s="33"/>
      <c r="B281" s="34"/>
      <c r="C281" s="35"/>
      <c r="D281" s="220" t="s">
        <v>164</v>
      </c>
      <c r="E281" s="35"/>
      <c r="F281" s="221" t="s">
        <v>925</v>
      </c>
      <c r="G281" s="35"/>
      <c r="H281" s="35"/>
      <c r="I281" s="121"/>
      <c r="J281" s="35"/>
      <c r="K281" s="35"/>
      <c r="L281" s="38"/>
      <c r="M281" s="222"/>
      <c r="N281" s="223"/>
      <c r="O281" s="70"/>
      <c r="P281" s="70"/>
      <c r="Q281" s="70"/>
      <c r="R281" s="70"/>
      <c r="S281" s="70"/>
      <c r="T281" s="71"/>
      <c r="U281" s="33"/>
      <c r="V281" s="33"/>
      <c r="W281" s="33"/>
      <c r="X281" s="33"/>
      <c r="Y281" s="33"/>
      <c r="Z281" s="33"/>
      <c r="AA281" s="33"/>
      <c r="AB281" s="33"/>
      <c r="AC281" s="33"/>
      <c r="AD281" s="33"/>
      <c r="AE281" s="33"/>
      <c r="AT281" s="16" t="s">
        <v>164</v>
      </c>
      <c r="AU281" s="16" t="s">
        <v>84</v>
      </c>
    </row>
    <row r="282" spans="1:65" s="13" customFormat="1" ht="11.25">
      <c r="B282" s="225"/>
      <c r="C282" s="226"/>
      <c r="D282" s="220" t="s">
        <v>168</v>
      </c>
      <c r="E282" s="227" t="s">
        <v>1</v>
      </c>
      <c r="F282" s="228" t="s">
        <v>926</v>
      </c>
      <c r="G282" s="226"/>
      <c r="H282" s="229">
        <v>58.44</v>
      </c>
      <c r="I282" s="230"/>
      <c r="J282" s="226"/>
      <c r="K282" s="226"/>
      <c r="L282" s="231"/>
      <c r="M282" s="232"/>
      <c r="N282" s="233"/>
      <c r="O282" s="233"/>
      <c r="P282" s="233"/>
      <c r="Q282" s="233"/>
      <c r="R282" s="233"/>
      <c r="S282" s="233"/>
      <c r="T282" s="234"/>
      <c r="AT282" s="235" t="s">
        <v>168</v>
      </c>
      <c r="AU282" s="235" t="s">
        <v>84</v>
      </c>
      <c r="AV282" s="13" t="s">
        <v>86</v>
      </c>
      <c r="AW282" s="13" t="s">
        <v>34</v>
      </c>
      <c r="AX282" s="13" t="s">
        <v>84</v>
      </c>
      <c r="AY282" s="235" t="s">
        <v>154</v>
      </c>
    </row>
    <row r="283" spans="1:65" s="2" customFormat="1" ht="21.75" customHeight="1">
      <c r="A283" s="33"/>
      <c r="B283" s="34"/>
      <c r="C283" s="207" t="s">
        <v>464</v>
      </c>
      <c r="D283" s="207" t="s">
        <v>157</v>
      </c>
      <c r="E283" s="208" t="s">
        <v>922</v>
      </c>
      <c r="F283" s="209" t="s">
        <v>923</v>
      </c>
      <c r="G283" s="210" t="s">
        <v>185</v>
      </c>
      <c r="H283" s="211">
        <v>130.41</v>
      </c>
      <c r="I283" s="212"/>
      <c r="J283" s="213">
        <f>ROUND(I283*H283,2)</f>
        <v>0</v>
      </c>
      <c r="K283" s="209" t="s">
        <v>161</v>
      </c>
      <c r="L283" s="38"/>
      <c r="M283" s="214" t="s">
        <v>1</v>
      </c>
      <c r="N283" s="215" t="s">
        <v>42</v>
      </c>
      <c r="O283" s="70"/>
      <c r="P283" s="216">
        <f>O283*H283</f>
        <v>0</v>
      </c>
      <c r="Q283" s="216">
        <v>0</v>
      </c>
      <c r="R283" s="216">
        <f>Q283*H283</f>
        <v>0</v>
      </c>
      <c r="S283" s="216">
        <v>0</v>
      </c>
      <c r="T283" s="217">
        <f>S283*H283</f>
        <v>0</v>
      </c>
      <c r="U283" s="33"/>
      <c r="V283" s="33"/>
      <c r="W283" s="33"/>
      <c r="X283" s="33"/>
      <c r="Y283" s="33"/>
      <c r="Z283" s="33"/>
      <c r="AA283" s="33"/>
      <c r="AB283" s="33"/>
      <c r="AC283" s="33"/>
      <c r="AD283" s="33"/>
      <c r="AE283" s="33"/>
      <c r="AR283" s="218" t="s">
        <v>638</v>
      </c>
      <c r="AT283" s="218" t="s">
        <v>157</v>
      </c>
      <c r="AU283" s="218" t="s">
        <v>84</v>
      </c>
      <c r="AY283" s="16" t="s">
        <v>154</v>
      </c>
      <c r="BE283" s="219">
        <f>IF(N283="základní",J283,0)</f>
        <v>0</v>
      </c>
      <c r="BF283" s="219">
        <f>IF(N283="snížená",J283,0)</f>
        <v>0</v>
      </c>
      <c r="BG283" s="219">
        <f>IF(N283="zákl. přenesená",J283,0)</f>
        <v>0</v>
      </c>
      <c r="BH283" s="219">
        <f>IF(N283="sníž. přenesená",J283,0)</f>
        <v>0</v>
      </c>
      <c r="BI283" s="219">
        <f>IF(N283="nulová",J283,0)</f>
        <v>0</v>
      </c>
      <c r="BJ283" s="16" t="s">
        <v>84</v>
      </c>
      <c r="BK283" s="219">
        <f>ROUND(I283*H283,2)</f>
        <v>0</v>
      </c>
      <c r="BL283" s="16" t="s">
        <v>638</v>
      </c>
      <c r="BM283" s="218" t="s">
        <v>927</v>
      </c>
    </row>
    <row r="284" spans="1:65" s="2" customFormat="1" ht="68.25">
      <c r="A284" s="33"/>
      <c r="B284" s="34"/>
      <c r="C284" s="35"/>
      <c r="D284" s="220" t="s">
        <v>164</v>
      </c>
      <c r="E284" s="35"/>
      <c r="F284" s="221" t="s">
        <v>925</v>
      </c>
      <c r="G284" s="35"/>
      <c r="H284" s="35"/>
      <c r="I284" s="121"/>
      <c r="J284" s="35"/>
      <c r="K284" s="35"/>
      <c r="L284" s="38"/>
      <c r="M284" s="222"/>
      <c r="N284" s="223"/>
      <c r="O284" s="70"/>
      <c r="P284" s="70"/>
      <c r="Q284" s="70"/>
      <c r="R284" s="70"/>
      <c r="S284" s="70"/>
      <c r="T284" s="71"/>
      <c r="U284" s="33"/>
      <c r="V284" s="33"/>
      <c r="W284" s="33"/>
      <c r="X284" s="33"/>
      <c r="Y284" s="33"/>
      <c r="Z284" s="33"/>
      <c r="AA284" s="33"/>
      <c r="AB284" s="33"/>
      <c r="AC284" s="33"/>
      <c r="AD284" s="33"/>
      <c r="AE284" s="33"/>
      <c r="AT284" s="16" t="s">
        <v>164</v>
      </c>
      <c r="AU284" s="16" t="s">
        <v>84</v>
      </c>
    </row>
    <row r="285" spans="1:65" s="13" customFormat="1" ht="11.25">
      <c r="B285" s="225"/>
      <c r="C285" s="226"/>
      <c r="D285" s="220" t="s">
        <v>168</v>
      </c>
      <c r="E285" s="227" t="s">
        <v>1</v>
      </c>
      <c r="F285" s="228" t="s">
        <v>928</v>
      </c>
      <c r="G285" s="226"/>
      <c r="H285" s="229">
        <v>130.41</v>
      </c>
      <c r="I285" s="230"/>
      <c r="J285" s="226"/>
      <c r="K285" s="226"/>
      <c r="L285" s="231"/>
      <c r="M285" s="257"/>
      <c r="N285" s="258"/>
      <c r="O285" s="258"/>
      <c r="P285" s="258"/>
      <c r="Q285" s="258"/>
      <c r="R285" s="258"/>
      <c r="S285" s="258"/>
      <c r="T285" s="259"/>
      <c r="AT285" s="235" t="s">
        <v>168</v>
      </c>
      <c r="AU285" s="235" t="s">
        <v>84</v>
      </c>
      <c r="AV285" s="13" t="s">
        <v>86</v>
      </c>
      <c r="AW285" s="13" t="s">
        <v>34</v>
      </c>
      <c r="AX285" s="13" t="s">
        <v>84</v>
      </c>
      <c r="AY285" s="235" t="s">
        <v>154</v>
      </c>
    </row>
    <row r="286" spans="1:65" s="2" customFormat="1" ht="6.95" customHeight="1">
      <c r="A286" s="33"/>
      <c r="B286" s="53"/>
      <c r="C286" s="54"/>
      <c r="D286" s="54"/>
      <c r="E286" s="54"/>
      <c r="F286" s="54"/>
      <c r="G286" s="54"/>
      <c r="H286" s="54"/>
      <c r="I286" s="157"/>
      <c r="J286" s="54"/>
      <c r="K286" s="54"/>
      <c r="L286" s="38"/>
      <c r="M286" s="33"/>
      <c r="O286" s="33"/>
      <c r="P286" s="33"/>
      <c r="Q286" s="33"/>
      <c r="R286" s="33"/>
      <c r="S286" s="33"/>
      <c r="T286" s="33"/>
      <c r="U286" s="33"/>
      <c r="V286" s="33"/>
      <c r="W286" s="33"/>
      <c r="X286" s="33"/>
      <c r="Y286" s="33"/>
      <c r="Z286" s="33"/>
      <c r="AA286" s="33"/>
      <c r="AB286" s="33"/>
      <c r="AC286" s="33"/>
      <c r="AD286" s="33"/>
      <c r="AE286" s="33"/>
    </row>
  </sheetData>
  <sheetProtection algorithmName="SHA-512" hashValue="nt9jIQhSCUCz/t13AGDB/mfB2l9UIt4lfgdrwOFIJaDhE6AJNOnpwHtoafK6VqnwFCN6QkRdkUGo9ZUexVm4SQ==" saltValue="5NqRwPRLCFKa2dWNjkoq/aGkKPKodYPH/pDGzMWRwWSA3S7R03yLNKGaIkY1Z3ih7QQO53I7ieiqkwllUZ+23Q==" spinCount="100000" sheet="1" objects="1" scenarios="1" formatColumns="0" formatRows="0" autoFilter="0"/>
  <autoFilter ref="C122:K285"/>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9"/>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92"/>
      <c r="M2" s="292"/>
      <c r="N2" s="292"/>
      <c r="O2" s="292"/>
      <c r="P2" s="292"/>
      <c r="Q2" s="292"/>
      <c r="R2" s="292"/>
      <c r="S2" s="292"/>
      <c r="T2" s="292"/>
      <c r="U2" s="292"/>
      <c r="V2" s="292"/>
      <c r="AT2" s="16" t="s">
        <v>97</v>
      </c>
    </row>
    <row r="3" spans="1:46" s="1" customFormat="1" ht="6.95" customHeight="1">
      <c r="B3" s="115"/>
      <c r="C3" s="116"/>
      <c r="D3" s="116"/>
      <c r="E3" s="116"/>
      <c r="F3" s="116"/>
      <c r="G3" s="116"/>
      <c r="H3" s="116"/>
      <c r="I3" s="117"/>
      <c r="J3" s="116"/>
      <c r="K3" s="116"/>
      <c r="L3" s="19"/>
      <c r="AT3" s="16" t="s">
        <v>86</v>
      </c>
    </row>
    <row r="4" spans="1:46" s="1" customFormat="1" ht="24.95" customHeight="1">
      <c r="B4" s="19"/>
      <c r="D4" s="118" t="s">
        <v>126</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0" t="str">
        <f>'Rekapitulace stavby'!K6</f>
        <v>Oprava kolejí a výhybek v žst. Hradec nad Moravicí</v>
      </c>
      <c r="F7" s="311"/>
      <c r="G7" s="311"/>
      <c r="H7" s="311"/>
      <c r="I7" s="114"/>
      <c r="L7" s="19"/>
    </row>
    <row r="8" spans="1:46" s="1" customFormat="1" ht="12" customHeight="1">
      <c r="B8" s="19"/>
      <c r="D8" s="120" t="s">
        <v>127</v>
      </c>
      <c r="I8" s="114"/>
      <c r="L8" s="19"/>
    </row>
    <row r="9" spans="1:46" s="2" customFormat="1" ht="16.5" customHeight="1">
      <c r="A9" s="33"/>
      <c r="B9" s="38"/>
      <c r="C9" s="33"/>
      <c r="D9" s="33"/>
      <c r="E9" s="310" t="s">
        <v>128</v>
      </c>
      <c r="F9" s="312"/>
      <c r="G9" s="312"/>
      <c r="H9" s="312"/>
      <c r="I9" s="121"/>
      <c r="J9" s="33"/>
      <c r="K9" s="33"/>
      <c r="L9" s="50"/>
      <c r="S9" s="33"/>
      <c r="T9" s="33"/>
      <c r="U9" s="33"/>
      <c r="V9" s="33"/>
      <c r="W9" s="33"/>
      <c r="X9" s="33"/>
      <c r="Y9" s="33"/>
      <c r="Z9" s="33"/>
      <c r="AA9" s="33"/>
      <c r="AB9" s="33"/>
      <c r="AC9" s="33"/>
      <c r="AD9" s="33"/>
      <c r="AE9" s="33"/>
    </row>
    <row r="10" spans="1:46" s="2" customFormat="1" ht="12" customHeight="1">
      <c r="A10" s="33"/>
      <c r="B10" s="38"/>
      <c r="C10" s="33"/>
      <c r="D10" s="120" t="s">
        <v>129</v>
      </c>
      <c r="E10" s="33"/>
      <c r="F10" s="33"/>
      <c r="G10" s="33"/>
      <c r="H10" s="33"/>
      <c r="I10" s="121"/>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3" t="s">
        <v>929</v>
      </c>
      <c r="F11" s="312"/>
      <c r="G11" s="312"/>
      <c r="H11" s="312"/>
      <c r="I11" s="121"/>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21"/>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20" t="s">
        <v>18</v>
      </c>
      <c r="E13" s="33"/>
      <c r="F13" s="109" t="s">
        <v>1</v>
      </c>
      <c r="G13" s="33"/>
      <c r="H13" s="33"/>
      <c r="I13" s="122"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20</v>
      </c>
      <c r="E14" s="33"/>
      <c r="F14" s="109" t="s">
        <v>21</v>
      </c>
      <c r="G14" s="33"/>
      <c r="H14" s="33"/>
      <c r="I14" s="122" t="s">
        <v>22</v>
      </c>
      <c r="J14" s="123" t="str">
        <f>'Rekapitulace stavby'!AN8</f>
        <v>12. 6. 2020</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21"/>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20" t="s">
        <v>24</v>
      </c>
      <c r="E16" s="33"/>
      <c r="F16" s="33"/>
      <c r="G16" s="33"/>
      <c r="H16" s="33"/>
      <c r="I16" s="122"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22" t="s">
        <v>28</v>
      </c>
      <c r="J17" s="109" t="s">
        <v>29</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21"/>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20" t="s">
        <v>30</v>
      </c>
      <c r="E19" s="33"/>
      <c r="F19" s="33"/>
      <c r="G19" s="33"/>
      <c r="H19" s="33"/>
      <c r="I19" s="122"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4" t="str">
        <f>'Rekapitulace stavby'!E14</f>
        <v>Vyplň údaj</v>
      </c>
      <c r="F20" s="315"/>
      <c r="G20" s="315"/>
      <c r="H20" s="315"/>
      <c r="I20" s="122"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21"/>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20" t="s">
        <v>32</v>
      </c>
      <c r="E22" s="33"/>
      <c r="F22" s="33"/>
      <c r="G22" s="33"/>
      <c r="H22" s="33"/>
      <c r="I22" s="122" t="s">
        <v>25</v>
      </c>
      <c r="J22" s="109" t="s">
        <v>1</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
        <v>33</v>
      </c>
      <c r="F23" s="33"/>
      <c r="G23" s="33"/>
      <c r="H23" s="33"/>
      <c r="I23" s="122" t="s">
        <v>28</v>
      </c>
      <c r="J23" s="109" t="s">
        <v>1</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21"/>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20" t="s">
        <v>35</v>
      </c>
      <c r="E25" s="33"/>
      <c r="F25" s="33"/>
      <c r="G25" s="33"/>
      <c r="H25" s="33"/>
      <c r="I25" s="122" t="s">
        <v>25</v>
      </c>
      <c r="J25" s="109" t="s">
        <v>1</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
        <v>33</v>
      </c>
      <c r="F26" s="33"/>
      <c r="G26" s="33"/>
      <c r="H26" s="33"/>
      <c r="I26" s="122" t="s">
        <v>28</v>
      </c>
      <c r="J26" s="109" t="s">
        <v>1</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21"/>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20" t="s">
        <v>36</v>
      </c>
      <c r="E28" s="33"/>
      <c r="F28" s="33"/>
      <c r="G28" s="33"/>
      <c r="H28" s="33"/>
      <c r="I28" s="121"/>
      <c r="J28" s="33"/>
      <c r="K28" s="33"/>
      <c r="L28" s="50"/>
      <c r="S28" s="33"/>
      <c r="T28" s="33"/>
      <c r="U28" s="33"/>
      <c r="V28" s="33"/>
      <c r="W28" s="33"/>
      <c r="X28" s="33"/>
      <c r="Y28" s="33"/>
      <c r="Z28" s="33"/>
      <c r="AA28" s="33"/>
      <c r="AB28" s="33"/>
      <c r="AC28" s="33"/>
      <c r="AD28" s="33"/>
      <c r="AE28" s="33"/>
    </row>
    <row r="29" spans="1:31" s="8" customFormat="1" ht="16.5" customHeight="1">
      <c r="A29" s="124"/>
      <c r="B29" s="125"/>
      <c r="C29" s="124"/>
      <c r="D29" s="124"/>
      <c r="E29" s="316" t="s">
        <v>1</v>
      </c>
      <c r="F29" s="316"/>
      <c r="G29" s="316"/>
      <c r="H29" s="316"/>
      <c r="I29" s="126"/>
      <c r="J29" s="124"/>
      <c r="K29" s="124"/>
      <c r="L29" s="127"/>
      <c r="S29" s="124"/>
      <c r="T29" s="124"/>
      <c r="U29" s="124"/>
      <c r="V29" s="124"/>
      <c r="W29" s="124"/>
      <c r="X29" s="124"/>
      <c r="Y29" s="124"/>
      <c r="Z29" s="124"/>
      <c r="AA29" s="124"/>
      <c r="AB29" s="124"/>
      <c r="AC29" s="124"/>
      <c r="AD29" s="124"/>
      <c r="AE29" s="124"/>
    </row>
    <row r="30" spans="1:31" s="2" customFormat="1" ht="6.95" customHeight="1">
      <c r="A30" s="33"/>
      <c r="B30" s="38"/>
      <c r="C30" s="33"/>
      <c r="D30" s="33"/>
      <c r="E30" s="33"/>
      <c r="F30" s="33"/>
      <c r="G30" s="33"/>
      <c r="H30" s="33"/>
      <c r="I30" s="121"/>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25.35" customHeight="1">
      <c r="A32" s="33"/>
      <c r="B32" s="38"/>
      <c r="C32" s="33"/>
      <c r="D32" s="130" t="s">
        <v>37</v>
      </c>
      <c r="E32" s="33"/>
      <c r="F32" s="33"/>
      <c r="G32" s="33"/>
      <c r="H32" s="33"/>
      <c r="I32" s="121"/>
      <c r="J32" s="131">
        <f>ROUND(J123,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32" t="s">
        <v>39</v>
      </c>
      <c r="G34" s="33"/>
      <c r="H34" s="33"/>
      <c r="I34" s="133" t="s">
        <v>38</v>
      </c>
      <c r="J34" s="132" t="s">
        <v>40</v>
      </c>
      <c r="K34" s="33"/>
      <c r="L34" s="50"/>
      <c r="S34" s="33"/>
      <c r="T34" s="33"/>
      <c r="U34" s="33"/>
      <c r="V34" s="33"/>
      <c r="W34" s="33"/>
      <c r="X34" s="33"/>
      <c r="Y34" s="33"/>
      <c r="Z34" s="33"/>
      <c r="AA34" s="33"/>
      <c r="AB34" s="33"/>
      <c r="AC34" s="33"/>
      <c r="AD34" s="33"/>
      <c r="AE34" s="33"/>
    </row>
    <row r="35" spans="1:31" s="2" customFormat="1" ht="14.45" customHeight="1">
      <c r="A35" s="33"/>
      <c r="B35" s="38"/>
      <c r="C35" s="33"/>
      <c r="D35" s="134" t="s">
        <v>41</v>
      </c>
      <c r="E35" s="120" t="s">
        <v>42</v>
      </c>
      <c r="F35" s="135">
        <f>ROUND((SUM(BE123:BE178)),  2)</f>
        <v>0</v>
      </c>
      <c r="G35" s="33"/>
      <c r="H35" s="33"/>
      <c r="I35" s="136">
        <v>0.21</v>
      </c>
      <c r="J35" s="135">
        <f>ROUND(((SUM(BE123:BE178))*I35),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20" t="s">
        <v>43</v>
      </c>
      <c r="F36" s="135">
        <f>ROUND((SUM(BF123:BF178)),  2)</f>
        <v>0</v>
      </c>
      <c r="G36" s="33"/>
      <c r="H36" s="33"/>
      <c r="I36" s="136">
        <v>0.15</v>
      </c>
      <c r="J36" s="135">
        <f>ROUND(((SUM(BF123:BF178))*I36),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44</v>
      </c>
      <c r="F37" s="135">
        <f>ROUND((SUM(BG123:BG178)),  2)</f>
        <v>0</v>
      </c>
      <c r="G37" s="33"/>
      <c r="H37" s="33"/>
      <c r="I37" s="136">
        <v>0.21</v>
      </c>
      <c r="J37" s="135">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20" t="s">
        <v>45</v>
      </c>
      <c r="F38" s="135">
        <f>ROUND((SUM(BH123:BH178)),  2)</f>
        <v>0</v>
      </c>
      <c r="G38" s="33"/>
      <c r="H38" s="33"/>
      <c r="I38" s="136">
        <v>0.15</v>
      </c>
      <c r="J38" s="135">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46</v>
      </c>
      <c r="F39" s="135">
        <f>ROUND((SUM(BI123:BI178)),  2)</f>
        <v>0</v>
      </c>
      <c r="G39" s="33"/>
      <c r="H39" s="33"/>
      <c r="I39" s="136">
        <v>0</v>
      </c>
      <c r="J39" s="135">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2" customFormat="1" ht="25.35" customHeight="1">
      <c r="A41" s="33"/>
      <c r="B41" s="38"/>
      <c r="C41" s="137"/>
      <c r="D41" s="138" t="s">
        <v>47</v>
      </c>
      <c r="E41" s="139"/>
      <c r="F41" s="139"/>
      <c r="G41" s="140" t="s">
        <v>48</v>
      </c>
      <c r="H41" s="141" t="s">
        <v>49</v>
      </c>
      <c r="I41" s="142"/>
      <c r="J41" s="143">
        <f>SUM(J32:J39)</f>
        <v>0</v>
      </c>
      <c r="K41" s="144"/>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131</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7" t="str">
        <f>E7</f>
        <v>Oprava kolejí a výhybek v žst. Hradec nad Moravicí</v>
      </c>
      <c r="F85" s="318"/>
      <c r="G85" s="318"/>
      <c r="H85" s="318"/>
      <c r="I85" s="121"/>
      <c r="J85" s="35"/>
      <c r="K85" s="35"/>
      <c r="L85" s="50"/>
      <c r="S85" s="33"/>
      <c r="T85" s="33"/>
      <c r="U85" s="33"/>
      <c r="V85" s="33"/>
      <c r="W85" s="33"/>
      <c r="X85" s="33"/>
      <c r="Y85" s="33"/>
      <c r="Z85" s="33"/>
      <c r="AA85" s="33"/>
      <c r="AB85" s="33"/>
      <c r="AC85" s="33"/>
      <c r="AD85" s="33"/>
      <c r="AE85" s="33"/>
    </row>
    <row r="86" spans="1:31" s="1" customFormat="1" ht="12" customHeight="1">
      <c r="B86" s="20"/>
      <c r="C86" s="28" t="s">
        <v>127</v>
      </c>
      <c r="D86" s="21"/>
      <c r="E86" s="21"/>
      <c r="F86" s="21"/>
      <c r="G86" s="21"/>
      <c r="H86" s="21"/>
      <c r="I86" s="114"/>
      <c r="J86" s="21"/>
      <c r="K86" s="21"/>
      <c r="L86" s="19"/>
    </row>
    <row r="87" spans="1:31" s="2" customFormat="1" ht="16.5" customHeight="1">
      <c r="A87" s="33"/>
      <c r="B87" s="34"/>
      <c r="C87" s="35"/>
      <c r="D87" s="35"/>
      <c r="E87" s="317" t="s">
        <v>128</v>
      </c>
      <c r="F87" s="319"/>
      <c r="G87" s="319"/>
      <c r="H87" s="319"/>
      <c r="I87" s="121"/>
      <c r="J87" s="35"/>
      <c r="K87" s="35"/>
      <c r="L87" s="50"/>
      <c r="S87" s="33"/>
      <c r="T87" s="33"/>
      <c r="U87" s="33"/>
      <c r="V87" s="33"/>
      <c r="W87" s="33"/>
      <c r="X87" s="33"/>
      <c r="Y87" s="33"/>
      <c r="Z87" s="33"/>
      <c r="AA87" s="33"/>
      <c r="AB87" s="33"/>
      <c r="AC87" s="33"/>
      <c r="AD87" s="33"/>
      <c r="AE87" s="33"/>
    </row>
    <row r="88" spans="1:31" s="2" customFormat="1" ht="12" customHeight="1">
      <c r="A88" s="33"/>
      <c r="B88" s="34"/>
      <c r="C88" s="28" t="s">
        <v>129</v>
      </c>
      <c r="D88" s="35"/>
      <c r="E88" s="35"/>
      <c r="F88" s="35"/>
      <c r="G88" s="35"/>
      <c r="H88" s="35"/>
      <c r="I88" s="121"/>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70" t="str">
        <f>E11</f>
        <v>SO 01-03 - Chodník k přechodu pro pěší</v>
      </c>
      <c r="F89" s="319"/>
      <c r="G89" s="319"/>
      <c r="H89" s="319"/>
      <c r="I89" s="121"/>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Opava</v>
      </c>
      <c r="G91" s="35"/>
      <c r="H91" s="35"/>
      <c r="I91" s="122" t="s">
        <v>22</v>
      </c>
      <c r="J91" s="65" t="str">
        <f>IF(J14="","",J14)</f>
        <v>12. 6. 2020</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5.2" customHeight="1">
      <c r="A93" s="33"/>
      <c r="B93" s="34"/>
      <c r="C93" s="28" t="s">
        <v>24</v>
      </c>
      <c r="D93" s="35"/>
      <c r="E93" s="35"/>
      <c r="F93" s="26" t="str">
        <f>E17</f>
        <v>Správa železnic, státní organizace, OŘ Ostrava</v>
      </c>
      <c r="G93" s="35"/>
      <c r="H93" s="35"/>
      <c r="I93" s="122" t="s">
        <v>32</v>
      </c>
      <c r="J93" s="31" t="str">
        <f>E23</f>
        <v xml:space="preserve"> </v>
      </c>
      <c r="K93" s="35"/>
      <c r="L93" s="50"/>
      <c r="S93" s="33"/>
      <c r="T93" s="33"/>
      <c r="U93" s="33"/>
      <c r="V93" s="33"/>
      <c r="W93" s="33"/>
      <c r="X93" s="33"/>
      <c r="Y93" s="33"/>
      <c r="Z93" s="33"/>
      <c r="AA93" s="33"/>
      <c r="AB93" s="33"/>
      <c r="AC93" s="33"/>
      <c r="AD93" s="33"/>
      <c r="AE93" s="33"/>
    </row>
    <row r="94" spans="1:31" s="2" customFormat="1" ht="15.2" customHeight="1">
      <c r="A94" s="33"/>
      <c r="B94" s="34"/>
      <c r="C94" s="28" t="s">
        <v>30</v>
      </c>
      <c r="D94" s="35"/>
      <c r="E94" s="35"/>
      <c r="F94" s="26" t="str">
        <f>IF(E20="","",E20)</f>
        <v>Vyplň údaj</v>
      </c>
      <c r="G94" s="35"/>
      <c r="H94" s="35"/>
      <c r="I94" s="122" t="s">
        <v>35</v>
      </c>
      <c r="J94" s="31" t="str">
        <f>E26</f>
        <v xml:space="preserve"> </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31" s="2" customFormat="1" ht="29.25" customHeight="1">
      <c r="A96" s="33"/>
      <c r="B96" s="34"/>
      <c r="C96" s="161" t="s">
        <v>132</v>
      </c>
      <c r="D96" s="162"/>
      <c r="E96" s="162"/>
      <c r="F96" s="162"/>
      <c r="G96" s="162"/>
      <c r="H96" s="162"/>
      <c r="I96" s="163"/>
      <c r="J96" s="164" t="s">
        <v>133</v>
      </c>
      <c r="K96" s="162"/>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2.9" customHeight="1">
      <c r="A98" s="33"/>
      <c r="B98" s="34"/>
      <c r="C98" s="165" t="s">
        <v>134</v>
      </c>
      <c r="D98" s="35"/>
      <c r="E98" s="35"/>
      <c r="F98" s="35"/>
      <c r="G98" s="35"/>
      <c r="H98" s="35"/>
      <c r="I98" s="121"/>
      <c r="J98" s="83">
        <f>J123</f>
        <v>0</v>
      </c>
      <c r="K98" s="35"/>
      <c r="L98" s="50"/>
      <c r="S98" s="33"/>
      <c r="T98" s="33"/>
      <c r="U98" s="33"/>
      <c r="V98" s="33"/>
      <c r="W98" s="33"/>
      <c r="X98" s="33"/>
      <c r="Y98" s="33"/>
      <c r="Z98" s="33"/>
      <c r="AA98" s="33"/>
      <c r="AB98" s="33"/>
      <c r="AC98" s="33"/>
      <c r="AD98" s="33"/>
      <c r="AE98" s="33"/>
      <c r="AU98" s="16" t="s">
        <v>135</v>
      </c>
    </row>
    <row r="99" spans="1:47" s="9" customFormat="1" ht="24.95" customHeight="1">
      <c r="B99" s="166"/>
      <c r="C99" s="167"/>
      <c r="D99" s="168" t="s">
        <v>136</v>
      </c>
      <c r="E99" s="169"/>
      <c r="F99" s="169"/>
      <c r="G99" s="169"/>
      <c r="H99" s="169"/>
      <c r="I99" s="170"/>
      <c r="J99" s="171">
        <f>J124</f>
        <v>0</v>
      </c>
      <c r="K99" s="167"/>
      <c r="L99" s="172"/>
    </row>
    <row r="100" spans="1:47" s="10" customFormat="1" ht="19.899999999999999" customHeight="1">
      <c r="B100" s="173"/>
      <c r="C100" s="103"/>
      <c r="D100" s="174" t="s">
        <v>137</v>
      </c>
      <c r="E100" s="175"/>
      <c r="F100" s="175"/>
      <c r="G100" s="175"/>
      <c r="H100" s="175"/>
      <c r="I100" s="176"/>
      <c r="J100" s="177">
        <f>J125</f>
        <v>0</v>
      </c>
      <c r="K100" s="103"/>
      <c r="L100" s="178"/>
    </row>
    <row r="101" spans="1:47" s="9" customFormat="1" ht="24.95" customHeight="1">
      <c r="B101" s="166"/>
      <c r="C101" s="167"/>
      <c r="D101" s="168" t="s">
        <v>138</v>
      </c>
      <c r="E101" s="169"/>
      <c r="F101" s="169"/>
      <c r="G101" s="169"/>
      <c r="H101" s="169"/>
      <c r="I101" s="170"/>
      <c r="J101" s="171">
        <f>J162</f>
        <v>0</v>
      </c>
      <c r="K101" s="167"/>
      <c r="L101" s="172"/>
    </row>
    <row r="102" spans="1:47" s="2" customFormat="1" ht="21.75" customHeight="1">
      <c r="A102" s="33"/>
      <c r="B102" s="34"/>
      <c r="C102" s="35"/>
      <c r="D102" s="35"/>
      <c r="E102" s="35"/>
      <c r="F102" s="35"/>
      <c r="G102" s="35"/>
      <c r="H102" s="35"/>
      <c r="I102" s="121"/>
      <c r="J102" s="35"/>
      <c r="K102" s="35"/>
      <c r="L102" s="50"/>
      <c r="S102" s="33"/>
      <c r="T102" s="33"/>
      <c r="U102" s="33"/>
      <c r="V102" s="33"/>
      <c r="W102" s="33"/>
      <c r="X102" s="33"/>
      <c r="Y102" s="33"/>
      <c r="Z102" s="33"/>
      <c r="AA102" s="33"/>
      <c r="AB102" s="33"/>
      <c r="AC102" s="33"/>
      <c r="AD102" s="33"/>
      <c r="AE102" s="33"/>
    </row>
    <row r="103" spans="1:47" s="2" customFormat="1" ht="6.95" customHeight="1">
      <c r="A103" s="33"/>
      <c r="B103" s="53"/>
      <c r="C103" s="54"/>
      <c r="D103" s="54"/>
      <c r="E103" s="54"/>
      <c r="F103" s="54"/>
      <c r="G103" s="54"/>
      <c r="H103" s="54"/>
      <c r="I103" s="157"/>
      <c r="J103" s="54"/>
      <c r="K103" s="54"/>
      <c r="L103" s="50"/>
      <c r="S103" s="33"/>
      <c r="T103" s="33"/>
      <c r="U103" s="33"/>
      <c r="V103" s="33"/>
      <c r="W103" s="33"/>
      <c r="X103" s="33"/>
      <c r="Y103" s="33"/>
      <c r="Z103" s="33"/>
      <c r="AA103" s="33"/>
      <c r="AB103" s="33"/>
      <c r="AC103" s="33"/>
      <c r="AD103" s="33"/>
      <c r="AE103" s="33"/>
    </row>
    <row r="107" spans="1:47" s="2" customFormat="1" ht="6.95" customHeight="1">
      <c r="A107" s="33"/>
      <c r="B107" s="55"/>
      <c r="C107" s="56"/>
      <c r="D107" s="56"/>
      <c r="E107" s="56"/>
      <c r="F107" s="56"/>
      <c r="G107" s="56"/>
      <c r="H107" s="56"/>
      <c r="I107" s="160"/>
      <c r="J107" s="56"/>
      <c r="K107" s="56"/>
      <c r="L107" s="50"/>
      <c r="S107" s="33"/>
      <c r="T107" s="33"/>
      <c r="U107" s="33"/>
      <c r="V107" s="33"/>
      <c r="W107" s="33"/>
      <c r="X107" s="33"/>
      <c r="Y107" s="33"/>
      <c r="Z107" s="33"/>
      <c r="AA107" s="33"/>
      <c r="AB107" s="33"/>
      <c r="AC107" s="33"/>
      <c r="AD107" s="33"/>
      <c r="AE107" s="33"/>
    </row>
    <row r="108" spans="1:47" s="2" customFormat="1" ht="24.95" customHeight="1">
      <c r="A108" s="33"/>
      <c r="B108" s="34"/>
      <c r="C108" s="22" t="s">
        <v>139</v>
      </c>
      <c r="D108" s="35"/>
      <c r="E108" s="35"/>
      <c r="F108" s="35"/>
      <c r="G108" s="35"/>
      <c r="H108" s="35"/>
      <c r="I108" s="121"/>
      <c r="J108" s="35"/>
      <c r="K108" s="35"/>
      <c r="L108" s="50"/>
      <c r="S108" s="33"/>
      <c r="T108" s="33"/>
      <c r="U108" s="33"/>
      <c r="V108" s="33"/>
      <c r="W108" s="33"/>
      <c r="X108" s="33"/>
      <c r="Y108" s="33"/>
      <c r="Z108" s="33"/>
      <c r="AA108" s="33"/>
      <c r="AB108" s="33"/>
      <c r="AC108" s="33"/>
      <c r="AD108" s="33"/>
      <c r="AE108" s="33"/>
    </row>
    <row r="109" spans="1:47" s="2" customFormat="1" ht="6.95" customHeight="1">
      <c r="A109" s="33"/>
      <c r="B109" s="34"/>
      <c r="C109" s="35"/>
      <c r="D109" s="35"/>
      <c r="E109" s="35"/>
      <c r="F109" s="35"/>
      <c r="G109" s="35"/>
      <c r="H109" s="35"/>
      <c r="I109" s="121"/>
      <c r="J109" s="35"/>
      <c r="K109" s="35"/>
      <c r="L109" s="50"/>
      <c r="S109" s="33"/>
      <c r="T109" s="33"/>
      <c r="U109" s="33"/>
      <c r="V109" s="33"/>
      <c r="W109" s="33"/>
      <c r="X109" s="33"/>
      <c r="Y109" s="33"/>
      <c r="Z109" s="33"/>
      <c r="AA109" s="33"/>
      <c r="AB109" s="33"/>
      <c r="AC109" s="33"/>
      <c r="AD109" s="33"/>
      <c r="AE109" s="33"/>
    </row>
    <row r="110" spans="1:47" s="2" customFormat="1" ht="12" customHeight="1">
      <c r="A110" s="33"/>
      <c r="B110" s="34"/>
      <c r="C110" s="28" t="s">
        <v>16</v>
      </c>
      <c r="D110" s="35"/>
      <c r="E110" s="35"/>
      <c r="F110" s="35"/>
      <c r="G110" s="35"/>
      <c r="H110" s="35"/>
      <c r="I110" s="121"/>
      <c r="J110" s="35"/>
      <c r="K110" s="35"/>
      <c r="L110" s="50"/>
      <c r="S110" s="33"/>
      <c r="T110" s="33"/>
      <c r="U110" s="33"/>
      <c r="V110" s="33"/>
      <c r="W110" s="33"/>
      <c r="X110" s="33"/>
      <c r="Y110" s="33"/>
      <c r="Z110" s="33"/>
      <c r="AA110" s="33"/>
      <c r="AB110" s="33"/>
      <c r="AC110" s="33"/>
      <c r="AD110" s="33"/>
      <c r="AE110" s="33"/>
    </row>
    <row r="111" spans="1:47" s="2" customFormat="1" ht="16.5" customHeight="1">
      <c r="A111" s="33"/>
      <c r="B111" s="34"/>
      <c r="C111" s="35"/>
      <c r="D111" s="35"/>
      <c r="E111" s="317" t="str">
        <f>E7</f>
        <v>Oprava kolejí a výhybek v žst. Hradec nad Moravicí</v>
      </c>
      <c r="F111" s="318"/>
      <c r="G111" s="318"/>
      <c r="H111" s="318"/>
      <c r="I111" s="121"/>
      <c r="J111" s="35"/>
      <c r="K111" s="35"/>
      <c r="L111" s="50"/>
      <c r="S111" s="33"/>
      <c r="T111" s="33"/>
      <c r="U111" s="33"/>
      <c r="V111" s="33"/>
      <c r="W111" s="33"/>
      <c r="X111" s="33"/>
      <c r="Y111" s="33"/>
      <c r="Z111" s="33"/>
      <c r="AA111" s="33"/>
      <c r="AB111" s="33"/>
      <c r="AC111" s="33"/>
      <c r="AD111" s="33"/>
      <c r="AE111" s="33"/>
    </row>
    <row r="112" spans="1:47" s="1" customFormat="1" ht="12" customHeight="1">
      <c r="B112" s="20"/>
      <c r="C112" s="28" t="s">
        <v>127</v>
      </c>
      <c r="D112" s="21"/>
      <c r="E112" s="21"/>
      <c r="F112" s="21"/>
      <c r="G112" s="21"/>
      <c r="H112" s="21"/>
      <c r="I112" s="114"/>
      <c r="J112" s="21"/>
      <c r="K112" s="21"/>
      <c r="L112" s="19"/>
    </row>
    <row r="113" spans="1:65" s="2" customFormat="1" ht="16.5" customHeight="1">
      <c r="A113" s="33"/>
      <c r="B113" s="34"/>
      <c r="C113" s="35"/>
      <c r="D113" s="35"/>
      <c r="E113" s="317" t="s">
        <v>128</v>
      </c>
      <c r="F113" s="319"/>
      <c r="G113" s="319"/>
      <c r="H113" s="319"/>
      <c r="I113" s="121"/>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129</v>
      </c>
      <c r="D114" s="35"/>
      <c r="E114" s="35"/>
      <c r="F114" s="35"/>
      <c r="G114" s="35"/>
      <c r="H114" s="35"/>
      <c r="I114" s="121"/>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70" t="str">
        <f>E11</f>
        <v>SO 01-03 - Chodník k přechodu pro pěší</v>
      </c>
      <c r="F115" s="319"/>
      <c r="G115" s="319"/>
      <c r="H115" s="319"/>
      <c r="I115" s="121"/>
      <c r="J115" s="35"/>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121"/>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20</v>
      </c>
      <c r="D117" s="35"/>
      <c r="E117" s="35"/>
      <c r="F117" s="26" t="str">
        <f>F14</f>
        <v>PS Opava</v>
      </c>
      <c r="G117" s="35"/>
      <c r="H117" s="35"/>
      <c r="I117" s="122" t="s">
        <v>22</v>
      </c>
      <c r="J117" s="65" t="str">
        <f>IF(J14="","",J14)</f>
        <v>12. 6. 2020</v>
      </c>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121"/>
      <c r="J118" s="35"/>
      <c r="K118" s="35"/>
      <c r="L118" s="50"/>
      <c r="S118" s="33"/>
      <c r="T118" s="33"/>
      <c r="U118" s="33"/>
      <c r="V118" s="33"/>
      <c r="W118" s="33"/>
      <c r="X118" s="33"/>
      <c r="Y118" s="33"/>
      <c r="Z118" s="33"/>
      <c r="AA118" s="33"/>
      <c r="AB118" s="33"/>
      <c r="AC118" s="33"/>
      <c r="AD118" s="33"/>
      <c r="AE118" s="33"/>
    </row>
    <row r="119" spans="1:65" s="2" customFormat="1" ht="15.2" customHeight="1">
      <c r="A119" s="33"/>
      <c r="B119" s="34"/>
      <c r="C119" s="28" t="s">
        <v>24</v>
      </c>
      <c r="D119" s="35"/>
      <c r="E119" s="35"/>
      <c r="F119" s="26" t="str">
        <f>E17</f>
        <v>Správa železnic, státní organizace, OŘ Ostrava</v>
      </c>
      <c r="G119" s="35"/>
      <c r="H119" s="35"/>
      <c r="I119" s="122" t="s">
        <v>32</v>
      </c>
      <c r="J119" s="31" t="str">
        <f>E23</f>
        <v xml:space="preserve"> </v>
      </c>
      <c r="K119" s="35"/>
      <c r="L119" s="50"/>
      <c r="S119" s="33"/>
      <c r="T119" s="33"/>
      <c r="U119" s="33"/>
      <c r="V119" s="33"/>
      <c r="W119" s="33"/>
      <c r="X119" s="33"/>
      <c r="Y119" s="33"/>
      <c r="Z119" s="33"/>
      <c r="AA119" s="33"/>
      <c r="AB119" s="33"/>
      <c r="AC119" s="33"/>
      <c r="AD119" s="33"/>
      <c r="AE119" s="33"/>
    </row>
    <row r="120" spans="1:65" s="2" customFormat="1" ht="15.2" customHeight="1">
      <c r="A120" s="33"/>
      <c r="B120" s="34"/>
      <c r="C120" s="28" t="s">
        <v>30</v>
      </c>
      <c r="D120" s="35"/>
      <c r="E120" s="35"/>
      <c r="F120" s="26" t="str">
        <f>IF(E20="","",E20)</f>
        <v>Vyplň údaj</v>
      </c>
      <c r="G120" s="35"/>
      <c r="H120" s="35"/>
      <c r="I120" s="122" t="s">
        <v>35</v>
      </c>
      <c r="J120" s="31" t="str">
        <f>E26</f>
        <v xml:space="preserve"> </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121"/>
      <c r="J121" s="35"/>
      <c r="K121" s="35"/>
      <c r="L121" s="50"/>
      <c r="S121" s="33"/>
      <c r="T121" s="33"/>
      <c r="U121" s="33"/>
      <c r="V121" s="33"/>
      <c r="W121" s="33"/>
      <c r="X121" s="33"/>
      <c r="Y121" s="33"/>
      <c r="Z121" s="33"/>
      <c r="AA121" s="33"/>
      <c r="AB121" s="33"/>
      <c r="AC121" s="33"/>
      <c r="AD121" s="33"/>
      <c r="AE121" s="33"/>
    </row>
    <row r="122" spans="1:65" s="11" customFormat="1" ht="29.25" customHeight="1">
      <c r="A122" s="179"/>
      <c r="B122" s="180"/>
      <c r="C122" s="181" t="s">
        <v>140</v>
      </c>
      <c r="D122" s="182" t="s">
        <v>62</v>
      </c>
      <c r="E122" s="182" t="s">
        <v>58</v>
      </c>
      <c r="F122" s="182" t="s">
        <v>59</v>
      </c>
      <c r="G122" s="182" t="s">
        <v>141</v>
      </c>
      <c r="H122" s="182" t="s">
        <v>142</v>
      </c>
      <c r="I122" s="183" t="s">
        <v>143</v>
      </c>
      <c r="J122" s="182" t="s">
        <v>133</v>
      </c>
      <c r="K122" s="184" t="s">
        <v>144</v>
      </c>
      <c r="L122" s="185"/>
      <c r="M122" s="74" t="s">
        <v>1</v>
      </c>
      <c r="N122" s="75" t="s">
        <v>41</v>
      </c>
      <c r="O122" s="75" t="s">
        <v>145</v>
      </c>
      <c r="P122" s="75" t="s">
        <v>146</v>
      </c>
      <c r="Q122" s="75" t="s">
        <v>147</v>
      </c>
      <c r="R122" s="75" t="s">
        <v>148</v>
      </c>
      <c r="S122" s="75" t="s">
        <v>149</v>
      </c>
      <c r="T122" s="76" t="s">
        <v>150</v>
      </c>
      <c r="U122" s="179"/>
      <c r="V122" s="179"/>
      <c r="W122" s="179"/>
      <c r="X122" s="179"/>
      <c r="Y122" s="179"/>
      <c r="Z122" s="179"/>
      <c r="AA122" s="179"/>
      <c r="AB122" s="179"/>
      <c r="AC122" s="179"/>
      <c r="AD122" s="179"/>
      <c r="AE122" s="179"/>
    </row>
    <row r="123" spans="1:65" s="2" customFormat="1" ht="22.9" customHeight="1">
      <c r="A123" s="33"/>
      <c r="B123" s="34"/>
      <c r="C123" s="81" t="s">
        <v>151</v>
      </c>
      <c r="D123" s="35"/>
      <c r="E123" s="35"/>
      <c r="F123" s="35"/>
      <c r="G123" s="35"/>
      <c r="H123" s="35"/>
      <c r="I123" s="121"/>
      <c r="J123" s="186">
        <f>BK123</f>
        <v>0</v>
      </c>
      <c r="K123" s="35"/>
      <c r="L123" s="38"/>
      <c r="M123" s="77"/>
      <c r="N123" s="187"/>
      <c r="O123" s="78"/>
      <c r="P123" s="188">
        <f>P124+P162</f>
        <v>0</v>
      </c>
      <c r="Q123" s="78"/>
      <c r="R123" s="188">
        <f>R124+R162</f>
        <v>49.100459999999991</v>
      </c>
      <c r="S123" s="78"/>
      <c r="T123" s="189">
        <f>T124+T162</f>
        <v>0</v>
      </c>
      <c r="U123" s="33"/>
      <c r="V123" s="33"/>
      <c r="W123" s="33"/>
      <c r="X123" s="33"/>
      <c r="Y123" s="33"/>
      <c r="Z123" s="33"/>
      <c r="AA123" s="33"/>
      <c r="AB123" s="33"/>
      <c r="AC123" s="33"/>
      <c r="AD123" s="33"/>
      <c r="AE123" s="33"/>
      <c r="AT123" s="16" t="s">
        <v>76</v>
      </c>
      <c r="AU123" s="16" t="s">
        <v>135</v>
      </c>
      <c r="BK123" s="190">
        <f>BK124+BK162</f>
        <v>0</v>
      </c>
    </row>
    <row r="124" spans="1:65" s="12" customFormat="1" ht="25.9" customHeight="1">
      <c r="B124" s="191"/>
      <c r="C124" s="192"/>
      <c r="D124" s="193" t="s">
        <v>76</v>
      </c>
      <c r="E124" s="194" t="s">
        <v>152</v>
      </c>
      <c r="F124" s="194" t="s">
        <v>153</v>
      </c>
      <c r="G124" s="192"/>
      <c r="H124" s="192"/>
      <c r="I124" s="195"/>
      <c r="J124" s="196">
        <f>BK124</f>
        <v>0</v>
      </c>
      <c r="K124" s="192"/>
      <c r="L124" s="197"/>
      <c r="M124" s="198"/>
      <c r="N124" s="199"/>
      <c r="O124" s="199"/>
      <c r="P124" s="200">
        <f>P125</f>
        <v>0</v>
      </c>
      <c r="Q124" s="199"/>
      <c r="R124" s="200">
        <f>R125</f>
        <v>49.100459999999991</v>
      </c>
      <c r="S124" s="199"/>
      <c r="T124" s="201">
        <f>T125</f>
        <v>0</v>
      </c>
      <c r="AR124" s="202" t="s">
        <v>84</v>
      </c>
      <c r="AT124" s="203" t="s">
        <v>76</v>
      </c>
      <c r="AU124" s="203" t="s">
        <v>77</v>
      </c>
      <c r="AY124" s="202" t="s">
        <v>154</v>
      </c>
      <c r="BK124" s="204">
        <f>BK125</f>
        <v>0</v>
      </c>
    </row>
    <row r="125" spans="1:65" s="12" customFormat="1" ht="22.9" customHeight="1">
      <c r="B125" s="191"/>
      <c r="C125" s="192"/>
      <c r="D125" s="193" t="s">
        <v>76</v>
      </c>
      <c r="E125" s="205" t="s">
        <v>155</v>
      </c>
      <c r="F125" s="205" t="s">
        <v>156</v>
      </c>
      <c r="G125" s="192"/>
      <c r="H125" s="192"/>
      <c r="I125" s="195"/>
      <c r="J125" s="206">
        <f>BK125</f>
        <v>0</v>
      </c>
      <c r="K125" s="192"/>
      <c r="L125" s="197"/>
      <c r="M125" s="198"/>
      <c r="N125" s="199"/>
      <c r="O125" s="199"/>
      <c r="P125" s="200">
        <f>SUM(P126:P161)</f>
        <v>0</v>
      </c>
      <c r="Q125" s="199"/>
      <c r="R125" s="200">
        <f>SUM(R126:R161)</f>
        <v>49.100459999999991</v>
      </c>
      <c r="S125" s="199"/>
      <c r="T125" s="201">
        <f>SUM(T126:T161)</f>
        <v>0</v>
      </c>
      <c r="AR125" s="202" t="s">
        <v>84</v>
      </c>
      <c r="AT125" s="203" t="s">
        <v>76</v>
      </c>
      <c r="AU125" s="203" t="s">
        <v>84</v>
      </c>
      <c r="AY125" s="202" t="s">
        <v>154</v>
      </c>
      <c r="BK125" s="204">
        <f>SUM(BK126:BK161)</f>
        <v>0</v>
      </c>
    </row>
    <row r="126" spans="1:65" s="2" customFormat="1" ht="21.75" customHeight="1">
      <c r="A126" s="33"/>
      <c r="B126" s="34"/>
      <c r="C126" s="207" t="s">
        <v>84</v>
      </c>
      <c r="D126" s="207" t="s">
        <v>157</v>
      </c>
      <c r="E126" s="208" t="s">
        <v>723</v>
      </c>
      <c r="F126" s="209" t="s">
        <v>724</v>
      </c>
      <c r="G126" s="210" t="s">
        <v>198</v>
      </c>
      <c r="H126" s="211">
        <v>11.984999999999999</v>
      </c>
      <c r="I126" s="212"/>
      <c r="J126" s="213">
        <f>ROUND(I126*H126,2)</f>
        <v>0</v>
      </c>
      <c r="K126" s="209" t="s">
        <v>161</v>
      </c>
      <c r="L126" s="38"/>
      <c r="M126" s="214" t="s">
        <v>1</v>
      </c>
      <c r="N126" s="215" t="s">
        <v>42</v>
      </c>
      <c r="O126" s="70"/>
      <c r="P126" s="216">
        <f>O126*H126</f>
        <v>0</v>
      </c>
      <c r="Q126" s="216">
        <v>0</v>
      </c>
      <c r="R126" s="216">
        <f>Q126*H126</f>
        <v>0</v>
      </c>
      <c r="S126" s="216">
        <v>0</v>
      </c>
      <c r="T126" s="217">
        <f>S126*H126</f>
        <v>0</v>
      </c>
      <c r="U126" s="33"/>
      <c r="V126" s="33"/>
      <c r="W126" s="33"/>
      <c r="X126" s="33"/>
      <c r="Y126" s="33"/>
      <c r="Z126" s="33"/>
      <c r="AA126" s="33"/>
      <c r="AB126" s="33"/>
      <c r="AC126" s="33"/>
      <c r="AD126" s="33"/>
      <c r="AE126" s="33"/>
      <c r="AR126" s="218" t="s">
        <v>162</v>
      </c>
      <c r="AT126" s="218" t="s">
        <v>157</v>
      </c>
      <c r="AU126" s="218" t="s">
        <v>86</v>
      </c>
      <c r="AY126" s="16" t="s">
        <v>154</v>
      </c>
      <c r="BE126" s="219">
        <f>IF(N126="základní",J126,0)</f>
        <v>0</v>
      </c>
      <c r="BF126" s="219">
        <f>IF(N126="snížená",J126,0)</f>
        <v>0</v>
      </c>
      <c r="BG126" s="219">
        <f>IF(N126="zákl. přenesená",J126,0)</f>
        <v>0</v>
      </c>
      <c r="BH126" s="219">
        <f>IF(N126="sníž. přenesená",J126,0)</f>
        <v>0</v>
      </c>
      <c r="BI126" s="219">
        <f>IF(N126="nulová",J126,0)</f>
        <v>0</v>
      </c>
      <c r="BJ126" s="16" t="s">
        <v>84</v>
      </c>
      <c r="BK126" s="219">
        <f>ROUND(I126*H126,2)</f>
        <v>0</v>
      </c>
      <c r="BL126" s="16" t="s">
        <v>162</v>
      </c>
      <c r="BM126" s="218" t="s">
        <v>930</v>
      </c>
    </row>
    <row r="127" spans="1:65" s="2" customFormat="1" ht="19.5">
      <c r="A127" s="33"/>
      <c r="B127" s="34"/>
      <c r="C127" s="35"/>
      <c r="D127" s="220" t="s">
        <v>164</v>
      </c>
      <c r="E127" s="35"/>
      <c r="F127" s="221" t="s">
        <v>726</v>
      </c>
      <c r="G127" s="35"/>
      <c r="H127" s="35"/>
      <c r="I127" s="121"/>
      <c r="J127" s="35"/>
      <c r="K127" s="35"/>
      <c r="L127" s="38"/>
      <c r="M127" s="222"/>
      <c r="N127" s="223"/>
      <c r="O127" s="70"/>
      <c r="P127" s="70"/>
      <c r="Q127" s="70"/>
      <c r="R127" s="70"/>
      <c r="S127" s="70"/>
      <c r="T127" s="71"/>
      <c r="U127" s="33"/>
      <c r="V127" s="33"/>
      <c r="W127" s="33"/>
      <c r="X127" s="33"/>
      <c r="Y127" s="33"/>
      <c r="Z127" s="33"/>
      <c r="AA127" s="33"/>
      <c r="AB127" s="33"/>
      <c r="AC127" s="33"/>
      <c r="AD127" s="33"/>
      <c r="AE127" s="33"/>
      <c r="AT127" s="16" t="s">
        <v>164</v>
      </c>
      <c r="AU127" s="16" t="s">
        <v>86</v>
      </c>
    </row>
    <row r="128" spans="1:65" s="13" customFormat="1" ht="11.25">
      <c r="B128" s="225"/>
      <c r="C128" s="226"/>
      <c r="D128" s="220" t="s">
        <v>168</v>
      </c>
      <c r="E128" s="227" t="s">
        <v>1</v>
      </c>
      <c r="F128" s="228" t="s">
        <v>931</v>
      </c>
      <c r="G128" s="226"/>
      <c r="H128" s="229">
        <v>11.984999999999999</v>
      </c>
      <c r="I128" s="230"/>
      <c r="J128" s="226"/>
      <c r="K128" s="226"/>
      <c r="L128" s="231"/>
      <c r="M128" s="232"/>
      <c r="N128" s="233"/>
      <c r="O128" s="233"/>
      <c r="P128" s="233"/>
      <c r="Q128" s="233"/>
      <c r="R128" s="233"/>
      <c r="S128" s="233"/>
      <c r="T128" s="234"/>
      <c r="AT128" s="235" t="s">
        <v>168</v>
      </c>
      <c r="AU128" s="235" t="s">
        <v>86</v>
      </c>
      <c r="AV128" s="13" t="s">
        <v>86</v>
      </c>
      <c r="AW128" s="13" t="s">
        <v>34</v>
      </c>
      <c r="AX128" s="13" t="s">
        <v>84</v>
      </c>
      <c r="AY128" s="235" t="s">
        <v>154</v>
      </c>
    </row>
    <row r="129" spans="1:65" s="2" customFormat="1" ht="21.75" customHeight="1">
      <c r="A129" s="33"/>
      <c r="B129" s="34"/>
      <c r="C129" s="207" t="s">
        <v>86</v>
      </c>
      <c r="D129" s="207" t="s">
        <v>157</v>
      </c>
      <c r="E129" s="208" t="s">
        <v>775</v>
      </c>
      <c r="F129" s="209" t="s">
        <v>776</v>
      </c>
      <c r="G129" s="210" t="s">
        <v>160</v>
      </c>
      <c r="H129" s="211">
        <v>66</v>
      </c>
      <c r="I129" s="212"/>
      <c r="J129" s="213">
        <f>ROUND(I129*H129,2)</f>
        <v>0</v>
      </c>
      <c r="K129" s="209" t="s">
        <v>161</v>
      </c>
      <c r="L129" s="38"/>
      <c r="M129" s="214" t="s">
        <v>1</v>
      </c>
      <c r="N129" s="215" t="s">
        <v>42</v>
      </c>
      <c r="O129" s="70"/>
      <c r="P129" s="216">
        <f>O129*H129</f>
        <v>0</v>
      </c>
      <c r="Q129" s="216">
        <v>0</v>
      </c>
      <c r="R129" s="216">
        <f>Q129*H129</f>
        <v>0</v>
      </c>
      <c r="S129" s="216">
        <v>0</v>
      </c>
      <c r="T129" s="217">
        <f>S129*H129</f>
        <v>0</v>
      </c>
      <c r="U129" s="33"/>
      <c r="V129" s="33"/>
      <c r="W129" s="33"/>
      <c r="X129" s="33"/>
      <c r="Y129" s="33"/>
      <c r="Z129" s="33"/>
      <c r="AA129" s="33"/>
      <c r="AB129" s="33"/>
      <c r="AC129" s="33"/>
      <c r="AD129" s="33"/>
      <c r="AE129" s="33"/>
      <c r="AR129" s="218" t="s">
        <v>162</v>
      </c>
      <c r="AT129" s="218" t="s">
        <v>157</v>
      </c>
      <c r="AU129" s="218" t="s">
        <v>86</v>
      </c>
      <c r="AY129" s="16" t="s">
        <v>154</v>
      </c>
      <c r="BE129" s="219">
        <f>IF(N129="základní",J129,0)</f>
        <v>0</v>
      </c>
      <c r="BF129" s="219">
        <f>IF(N129="snížená",J129,0)</f>
        <v>0</v>
      </c>
      <c r="BG129" s="219">
        <f>IF(N129="zákl. přenesená",J129,0)</f>
        <v>0</v>
      </c>
      <c r="BH129" s="219">
        <f>IF(N129="sníž. přenesená",J129,0)</f>
        <v>0</v>
      </c>
      <c r="BI129" s="219">
        <f>IF(N129="nulová",J129,0)</f>
        <v>0</v>
      </c>
      <c r="BJ129" s="16" t="s">
        <v>84</v>
      </c>
      <c r="BK129" s="219">
        <f>ROUND(I129*H129,2)</f>
        <v>0</v>
      </c>
      <c r="BL129" s="16" t="s">
        <v>162</v>
      </c>
      <c r="BM129" s="218" t="s">
        <v>932</v>
      </c>
    </row>
    <row r="130" spans="1:65" s="2" customFormat="1" ht="19.5">
      <c r="A130" s="33"/>
      <c r="B130" s="34"/>
      <c r="C130" s="35"/>
      <c r="D130" s="220" t="s">
        <v>164</v>
      </c>
      <c r="E130" s="35"/>
      <c r="F130" s="221" t="s">
        <v>778</v>
      </c>
      <c r="G130" s="35"/>
      <c r="H130" s="35"/>
      <c r="I130" s="121"/>
      <c r="J130" s="35"/>
      <c r="K130" s="35"/>
      <c r="L130" s="38"/>
      <c r="M130" s="222"/>
      <c r="N130" s="223"/>
      <c r="O130" s="70"/>
      <c r="P130" s="70"/>
      <c r="Q130" s="70"/>
      <c r="R130" s="70"/>
      <c r="S130" s="70"/>
      <c r="T130" s="71"/>
      <c r="U130" s="33"/>
      <c r="V130" s="33"/>
      <c r="W130" s="33"/>
      <c r="X130" s="33"/>
      <c r="Y130" s="33"/>
      <c r="Z130" s="33"/>
      <c r="AA130" s="33"/>
      <c r="AB130" s="33"/>
      <c r="AC130" s="33"/>
      <c r="AD130" s="33"/>
      <c r="AE130" s="33"/>
      <c r="AT130" s="16" t="s">
        <v>164</v>
      </c>
      <c r="AU130" s="16" t="s">
        <v>86</v>
      </c>
    </row>
    <row r="131" spans="1:65" s="13" customFormat="1" ht="11.25">
      <c r="B131" s="225"/>
      <c r="C131" s="226"/>
      <c r="D131" s="220" t="s">
        <v>168</v>
      </c>
      <c r="E131" s="227" t="s">
        <v>1</v>
      </c>
      <c r="F131" s="228" t="s">
        <v>933</v>
      </c>
      <c r="G131" s="226"/>
      <c r="H131" s="229">
        <v>66</v>
      </c>
      <c r="I131" s="230"/>
      <c r="J131" s="226"/>
      <c r="K131" s="226"/>
      <c r="L131" s="231"/>
      <c r="M131" s="232"/>
      <c r="N131" s="233"/>
      <c r="O131" s="233"/>
      <c r="P131" s="233"/>
      <c r="Q131" s="233"/>
      <c r="R131" s="233"/>
      <c r="S131" s="233"/>
      <c r="T131" s="234"/>
      <c r="AT131" s="235" t="s">
        <v>168</v>
      </c>
      <c r="AU131" s="235" t="s">
        <v>86</v>
      </c>
      <c r="AV131" s="13" t="s">
        <v>86</v>
      </c>
      <c r="AW131" s="13" t="s">
        <v>34</v>
      </c>
      <c r="AX131" s="13" t="s">
        <v>84</v>
      </c>
      <c r="AY131" s="235" t="s">
        <v>154</v>
      </c>
    </row>
    <row r="132" spans="1:65" s="2" customFormat="1" ht="21.75" customHeight="1">
      <c r="A132" s="33"/>
      <c r="B132" s="34"/>
      <c r="C132" s="247" t="s">
        <v>176</v>
      </c>
      <c r="D132" s="247" t="s">
        <v>443</v>
      </c>
      <c r="E132" s="248" t="s">
        <v>780</v>
      </c>
      <c r="F132" s="249" t="s">
        <v>781</v>
      </c>
      <c r="G132" s="250" t="s">
        <v>179</v>
      </c>
      <c r="H132" s="251">
        <v>66</v>
      </c>
      <c r="I132" s="252"/>
      <c r="J132" s="253">
        <f>ROUND(I132*H132,2)</f>
        <v>0</v>
      </c>
      <c r="K132" s="249" t="s">
        <v>161</v>
      </c>
      <c r="L132" s="254"/>
      <c r="M132" s="255" t="s">
        <v>1</v>
      </c>
      <c r="N132" s="256" t="s">
        <v>42</v>
      </c>
      <c r="O132" s="70"/>
      <c r="P132" s="216">
        <f>O132*H132</f>
        <v>0</v>
      </c>
      <c r="Q132" s="216">
        <v>5.8999999999999997E-2</v>
      </c>
      <c r="R132" s="216">
        <f>Q132*H132</f>
        <v>3.8939999999999997</v>
      </c>
      <c r="S132" s="216">
        <v>0</v>
      </c>
      <c r="T132" s="217">
        <f>S132*H132</f>
        <v>0</v>
      </c>
      <c r="U132" s="33"/>
      <c r="V132" s="33"/>
      <c r="W132" s="33"/>
      <c r="X132" s="33"/>
      <c r="Y132" s="33"/>
      <c r="Z132" s="33"/>
      <c r="AA132" s="33"/>
      <c r="AB132" s="33"/>
      <c r="AC132" s="33"/>
      <c r="AD132" s="33"/>
      <c r="AE132" s="33"/>
      <c r="AR132" s="218" t="s">
        <v>208</v>
      </c>
      <c r="AT132" s="218" t="s">
        <v>443</v>
      </c>
      <c r="AU132" s="218" t="s">
        <v>86</v>
      </c>
      <c r="AY132" s="16" t="s">
        <v>154</v>
      </c>
      <c r="BE132" s="219">
        <f>IF(N132="základní",J132,0)</f>
        <v>0</v>
      </c>
      <c r="BF132" s="219">
        <f>IF(N132="snížená",J132,0)</f>
        <v>0</v>
      </c>
      <c r="BG132" s="219">
        <f>IF(N132="zákl. přenesená",J132,0)</f>
        <v>0</v>
      </c>
      <c r="BH132" s="219">
        <f>IF(N132="sníž. přenesená",J132,0)</f>
        <v>0</v>
      </c>
      <c r="BI132" s="219">
        <f>IF(N132="nulová",J132,0)</f>
        <v>0</v>
      </c>
      <c r="BJ132" s="16" t="s">
        <v>84</v>
      </c>
      <c r="BK132" s="219">
        <f>ROUND(I132*H132,2)</f>
        <v>0</v>
      </c>
      <c r="BL132" s="16" t="s">
        <v>162</v>
      </c>
      <c r="BM132" s="218" t="s">
        <v>934</v>
      </c>
    </row>
    <row r="133" spans="1:65" s="2" customFormat="1" ht="11.25">
      <c r="A133" s="33"/>
      <c r="B133" s="34"/>
      <c r="C133" s="35"/>
      <c r="D133" s="220" t="s">
        <v>164</v>
      </c>
      <c r="E133" s="35"/>
      <c r="F133" s="221" t="s">
        <v>781</v>
      </c>
      <c r="G133" s="35"/>
      <c r="H133" s="35"/>
      <c r="I133" s="121"/>
      <c r="J133" s="35"/>
      <c r="K133" s="35"/>
      <c r="L133" s="38"/>
      <c r="M133" s="222"/>
      <c r="N133" s="223"/>
      <c r="O133" s="70"/>
      <c r="P133" s="70"/>
      <c r="Q133" s="70"/>
      <c r="R133" s="70"/>
      <c r="S133" s="70"/>
      <c r="T133" s="71"/>
      <c r="U133" s="33"/>
      <c r="V133" s="33"/>
      <c r="W133" s="33"/>
      <c r="X133" s="33"/>
      <c r="Y133" s="33"/>
      <c r="Z133" s="33"/>
      <c r="AA133" s="33"/>
      <c r="AB133" s="33"/>
      <c r="AC133" s="33"/>
      <c r="AD133" s="33"/>
      <c r="AE133" s="33"/>
      <c r="AT133" s="16" t="s">
        <v>164</v>
      </c>
      <c r="AU133" s="16" t="s">
        <v>86</v>
      </c>
    </row>
    <row r="134" spans="1:65" s="2" customFormat="1" ht="21.75" customHeight="1">
      <c r="A134" s="33"/>
      <c r="B134" s="34"/>
      <c r="C134" s="247" t="s">
        <v>162</v>
      </c>
      <c r="D134" s="247" t="s">
        <v>443</v>
      </c>
      <c r="E134" s="248" t="s">
        <v>577</v>
      </c>
      <c r="F134" s="249" t="s">
        <v>578</v>
      </c>
      <c r="G134" s="250" t="s">
        <v>198</v>
      </c>
      <c r="H134" s="251">
        <v>2.64</v>
      </c>
      <c r="I134" s="252"/>
      <c r="J134" s="253">
        <f>ROUND(I134*H134,2)</f>
        <v>0</v>
      </c>
      <c r="K134" s="249" t="s">
        <v>161</v>
      </c>
      <c r="L134" s="254"/>
      <c r="M134" s="255" t="s">
        <v>1</v>
      </c>
      <c r="N134" s="256" t="s">
        <v>42</v>
      </c>
      <c r="O134" s="70"/>
      <c r="P134" s="216">
        <f>O134*H134</f>
        <v>0</v>
      </c>
      <c r="Q134" s="216">
        <v>2.4289999999999998</v>
      </c>
      <c r="R134" s="216">
        <f>Q134*H134</f>
        <v>6.41256</v>
      </c>
      <c r="S134" s="216">
        <v>0</v>
      </c>
      <c r="T134" s="217">
        <f>S134*H134</f>
        <v>0</v>
      </c>
      <c r="U134" s="33"/>
      <c r="V134" s="33"/>
      <c r="W134" s="33"/>
      <c r="X134" s="33"/>
      <c r="Y134" s="33"/>
      <c r="Z134" s="33"/>
      <c r="AA134" s="33"/>
      <c r="AB134" s="33"/>
      <c r="AC134" s="33"/>
      <c r="AD134" s="33"/>
      <c r="AE134" s="33"/>
      <c r="AR134" s="218" t="s">
        <v>208</v>
      </c>
      <c r="AT134" s="218" t="s">
        <v>443</v>
      </c>
      <c r="AU134" s="218" t="s">
        <v>86</v>
      </c>
      <c r="AY134" s="16" t="s">
        <v>154</v>
      </c>
      <c r="BE134" s="219">
        <f>IF(N134="základní",J134,0)</f>
        <v>0</v>
      </c>
      <c r="BF134" s="219">
        <f>IF(N134="snížená",J134,0)</f>
        <v>0</v>
      </c>
      <c r="BG134" s="219">
        <f>IF(N134="zákl. přenesená",J134,0)</f>
        <v>0</v>
      </c>
      <c r="BH134" s="219">
        <f>IF(N134="sníž. přenesená",J134,0)</f>
        <v>0</v>
      </c>
      <c r="BI134" s="219">
        <f>IF(N134="nulová",J134,0)</f>
        <v>0</v>
      </c>
      <c r="BJ134" s="16" t="s">
        <v>84</v>
      </c>
      <c r="BK134" s="219">
        <f>ROUND(I134*H134,2)</f>
        <v>0</v>
      </c>
      <c r="BL134" s="16" t="s">
        <v>162</v>
      </c>
      <c r="BM134" s="218" t="s">
        <v>935</v>
      </c>
    </row>
    <row r="135" spans="1:65" s="2" customFormat="1" ht="11.25">
      <c r="A135" s="33"/>
      <c r="B135" s="34"/>
      <c r="C135" s="35"/>
      <c r="D135" s="220" t="s">
        <v>164</v>
      </c>
      <c r="E135" s="35"/>
      <c r="F135" s="221" t="s">
        <v>578</v>
      </c>
      <c r="G135" s="35"/>
      <c r="H135" s="35"/>
      <c r="I135" s="121"/>
      <c r="J135" s="35"/>
      <c r="K135" s="35"/>
      <c r="L135" s="38"/>
      <c r="M135" s="222"/>
      <c r="N135" s="223"/>
      <c r="O135" s="70"/>
      <c r="P135" s="70"/>
      <c r="Q135" s="70"/>
      <c r="R135" s="70"/>
      <c r="S135" s="70"/>
      <c r="T135" s="71"/>
      <c r="U135" s="33"/>
      <c r="V135" s="33"/>
      <c r="W135" s="33"/>
      <c r="X135" s="33"/>
      <c r="Y135" s="33"/>
      <c r="Z135" s="33"/>
      <c r="AA135" s="33"/>
      <c r="AB135" s="33"/>
      <c r="AC135" s="33"/>
      <c r="AD135" s="33"/>
      <c r="AE135" s="33"/>
      <c r="AT135" s="16" t="s">
        <v>164</v>
      </c>
      <c r="AU135" s="16" t="s">
        <v>86</v>
      </c>
    </row>
    <row r="136" spans="1:65" s="13" customFormat="1" ht="11.25">
      <c r="B136" s="225"/>
      <c r="C136" s="226"/>
      <c r="D136" s="220" t="s">
        <v>168</v>
      </c>
      <c r="E136" s="227" t="s">
        <v>1</v>
      </c>
      <c r="F136" s="228" t="s">
        <v>936</v>
      </c>
      <c r="G136" s="226"/>
      <c r="H136" s="229">
        <v>2.64</v>
      </c>
      <c r="I136" s="230"/>
      <c r="J136" s="226"/>
      <c r="K136" s="226"/>
      <c r="L136" s="231"/>
      <c r="M136" s="232"/>
      <c r="N136" s="233"/>
      <c r="O136" s="233"/>
      <c r="P136" s="233"/>
      <c r="Q136" s="233"/>
      <c r="R136" s="233"/>
      <c r="S136" s="233"/>
      <c r="T136" s="234"/>
      <c r="AT136" s="235" t="s">
        <v>168</v>
      </c>
      <c r="AU136" s="235" t="s">
        <v>86</v>
      </c>
      <c r="AV136" s="13" t="s">
        <v>86</v>
      </c>
      <c r="AW136" s="13" t="s">
        <v>34</v>
      </c>
      <c r="AX136" s="13" t="s">
        <v>84</v>
      </c>
      <c r="AY136" s="235" t="s">
        <v>154</v>
      </c>
    </row>
    <row r="137" spans="1:65" s="2" customFormat="1" ht="21.75" customHeight="1">
      <c r="A137" s="33"/>
      <c r="B137" s="34"/>
      <c r="C137" s="207" t="s">
        <v>155</v>
      </c>
      <c r="D137" s="207" t="s">
        <v>157</v>
      </c>
      <c r="E137" s="208" t="s">
        <v>395</v>
      </c>
      <c r="F137" s="209" t="s">
        <v>396</v>
      </c>
      <c r="G137" s="210" t="s">
        <v>172</v>
      </c>
      <c r="H137" s="211">
        <v>77.400000000000006</v>
      </c>
      <c r="I137" s="212"/>
      <c r="J137" s="213">
        <f>ROUND(I137*H137,2)</f>
        <v>0</v>
      </c>
      <c r="K137" s="209" t="s">
        <v>161</v>
      </c>
      <c r="L137" s="38"/>
      <c r="M137" s="214" t="s">
        <v>1</v>
      </c>
      <c r="N137" s="215" t="s">
        <v>42</v>
      </c>
      <c r="O137" s="70"/>
      <c r="P137" s="216">
        <f>O137*H137</f>
        <v>0</v>
      </c>
      <c r="Q137" s="216">
        <v>0</v>
      </c>
      <c r="R137" s="216">
        <f>Q137*H137</f>
        <v>0</v>
      </c>
      <c r="S137" s="216">
        <v>0</v>
      </c>
      <c r="T137" s="217">
        <f>S137*H137</f>
        <v>0</v>
      </c>
      <c r="U137" s="33"/>
      <c r="V137" s="33"/>
      <c r="W137" s="33"/>
      <c r="X137" s="33"/>
      <c r="Y137" s="33"/>
      <c r="Z137" s="33"/>
      <c r="AA137" s="33"/>
      <c r="AB137" s="33"/>
      <c r="AC137" s="33"/>
      <c r="AD137" s="33"/>
      <c r="AE137" s="33"/>
      <c r="AR137" s="218" t="s">
        <v>162</v>
      </c>
      <c r="AT137" s="218" t="s">
        <v>157</v>
      </c>
      <c r="AU137" s="218" t="s">
        <v>86</v>
      </c>
      <c r="AY137" s="16" t="s">
        <v>154</v>
      </c>
      <c r="BE137" s="219">
        <f>IF(N137="základní",J137,0)</f>
        <v>0</v>
      </c>
      <c r="BF137" s="219">
        <f>IF(N137="snížená",J137,0)</f>
        <v>0</v>
      </c>
      <c r="BG137" s="219">
        <f>IF(N137="zákl. přenesená",J137,0)</f>
        <v>0</v>
      </c>
      <c r="BH137" s="219">
        <f>IF(N137="sníž. přenesená",J137,0)</f>
        <v>0</v>
      </c>
      <c r="BI137" s="219">
        <f>IF(N137="nulová",J137,0)</f>
        <v>0</v>
      </c>
      <c r="BJ137" s="16" t="s">
        <v>84</v>
      </c>
      <c r="BK137" s="219">
        <f>ROUND(I137*H137,2)</f>
        <v>0</v>
      </c>
      <c r="BL137" s="16" t="s">
        <v>162</v>
      </c>
      <c r="BM137" s="218" t="s">
        <v>937</v>
      </c>
    </row>
    <row r="138" spans="1:65" s="2" customFormat="1" ht="19.5">
      <c r="A138" s="33"/>
      <c r="B138" s="34"/>
      <c r="C138" s="35"/>
      <c r="D138" s="220" t="s">
        <v>164</v>
      </c>
      <c r="E138" s="35"/>
      <c r="F138" s="221" t="s">
        <v>398</v>
      </c>
      <c r="G138" s="35"/>
      <c r="H138" s="35"/>
      <c r="I138" s="121"/>
      <c r="J138" s="35"/>
      <c r="K138" s="35"/>
      <c r="L138" s="38"/>
      <c r="M138" s="222"/>
      <c r="N138" s="223"/>
      <c r="O138" s="70"/>
      <c r="P138" s="70"/>
      <c r="Q138" s="70"/>
      <c r="R138" s="70"/>
      <c r="S138" s="70"/>
      <c r="T138" s="71"/>
      <c r="U138" s="33"/>
      <c r="V138" s="33"/>
      <c r="W138" s="33"/>
      <c r="X138" s="33"/>
      <c r="Y138" s="33"/>
      <c r="Z138" s="33"/>
      <c r="AA138" s="33"/>
      <c r="AB138" s="33"/>
      <c r="AC138" s="33"/>
      <c r="AD138" s="33"/>
      <c r="AE138" s="33"/>
      <c r="AT138" s="16" t="s">
        <v>164</v>
      </c>
      <c r="AU138" s="16" t="s">
        <v>86</v>
      </c>
    </row>
    <row r="139" spans="1:65" s="13" customFormat="1" ht="11.25">
      <c r="B139" s="225"/>
      <c r="C139" s="226"/>
      <c r="D139" s="220" t="s">
        <v>168</v>
      </c>
      <c r="E139" s="227" t="s">
        <v>1</v>
      </c>
      <c r="F139" s="228" t="s">
        <v>938</v>
      </c>
      <c r="G139" s="226"/>
      <c r="H139" s="229">
        <v>77.400000000000006</v>
      </c>
      <c r="I139" s="230"/>
      <c r="J139" s="226"/>
      <c r="K139" s="226"/>
      <c r="L139" s="231"/>
      <c r="M139" s="232"/>
      <c r="N139" s="233"/>
      <c r="O139" s="233"/>
      <c r="P139" s="233"/>
      <c r="Q139" s="233"/>
      <c r="R139" s="233"/>
      <c r="S139" s="233"/>
      <c r="T139" s="234"/>
      <c r="AT139" s="235" t="s">
        <v>168</v>
      </c>
      <c r="AU139" s="235" t="s">
        <v>86</v>
      </c>
      <c r="AV139" s="13" t="s">
        <v>86</v>
      </c>
      <c r="AW139" s="13" t="s">
        <v>34</v>
      </c>
      <c r="AX139" s="13" t="s">
        <v>84</v>
      </c>
      <c r="AY139" s="235" t="s">
        <v>154</v>
      </c>
    </row>
    <row r="140" spans="1:65" s="2" customFormat="1" ht="21.75" customHeight="1">
      <c r="A140" s="33"/>
      <c r="B140" s="34"/>
      <c r="C140" s="207" t="s">
        <v>195</v>
      </c>
      <c r="D140" s="207" t="s">
        <v>157</v>
      </c>
      <c r="E140" s="208" t="s">
        <v>794</v>
      </c>
      <c r="F140" s="209" t="s">
        <v>795</v>
      </c>
      <c r="G140" s="210" t="s">
        <v>172</v>
      </c>
      <c r="H140" s="211">
        <v>77.400000000000006</v>
      </c>
      <c r="I140" s="212"/>
      <c r="J140" s="213">
        <f>ROUND(I140*H140,2)</f>
        <v>0</v>
      </c>
      <c r="K140" s="209" t="s">
        <v>161</v>
      </c>
      <c r="L140" s="38"/>
      <c r="M140" s="214" t="s">
        <v>1</v>
      </c>
      <c r="N140" s="215" t="s">
        <v>42</v>
      </c>
      <c r="O140" s="70"/>
      <c r="P140" s="216">
        <f>O140*H140</f>
        <v>0</v>
      </c>
      <c r="Q140" s="216">
        <v>0</v>
      </c>
      <c r="R140" s="216">
        <f>Q140*H140</f>
        <v>0</v>
      </c>
      <c r="S140" s="216">
        <v>0</v>
      </c>
      <c r="T140" s="217">
        <f>S140*H140</f>
        <v>0</v>
      </c>
      <c r="U140" s="33"/>
      <c r="V140" s="33"/>
      <c r="W140" s="33"/>
      <c r="X140" s="33"/>
      <c r="Y140" s="33"/>
      <c r="Z140" s="33"/>
      <c r="AA140" s="33"/>
      <c r="AB140" s="33"/>
      <c r="AC140" s="33"/>
      <c r="AD140" s="33"/>
      <c r="AE140" s="33"/>
      <c r="AR140" s="218" t="s">
        <v>162</v>
      </c>
      <c r="AT140" s="218" t="s">
        <v>157</v>
      </c>
      <c r="AU140" s="218" t="s">
        <v>86</v>
      </c>
      <c r="AY140" s="16" t="s">
        <v>154</v>
      </c>
      <c r="BE140" s="219">
        <f>IF(N140="základní",J140,0)</f>
        <v>0</v>
      </c>
      <c r="BF140" s="219">
        <f>IF(N140="snížená",J140,0)</f>
        <v>0</v>
      </c>
      <c r="BG140" s="219">
        <f>IF(N140="zákl. přenesená",J140,0)</f>
        <v>0</v>
      </c>
      <c r="BH140" s="219">
        <f>IF(N140="sníž. přenesená",J140,0)</f>
        <v>0</v>
      </c>
      <c r="BI140" s="219">
        <f>IF(N140="nulová",J140,0)</f>
        <v>0</v>
      </c>
      <c r="BJ140" s="16" t="s">
        <v>84</v>
      </c>
      <c r="BK140" s="219">
        <f>ROUND(I140*H140,2)</f>
        <v>0</v>
      </c>
      <c r="BL140" s="16" t="s">
        <v>162</v>
      </c>
      <c r="BM140" s="218" t="s">
        <v>939</v>
      </c>
    </row>
    <row r="141" spans="1:65" s="2" customFormat="1" ht="19.5">
      <c r="A141" s="33"/>
      <c r="B141" s="34"/>
      <c r="C141" s="35"/>
      <c r="D141" s="220" t="s">
        <v>164</v>
      </c>
      <c r="E141" s="35"/>
      <c r="F141" s="221" t="s">
        <v>797</v>
      </c>
      <c r="G141" s="35"/>
      <c r="H141" s="35"/>
      <c r="I141" s="121"/>
      <c r="J141" s="35"/>
      <c r="K141" s="35"/>
      <c r="L141" s="38"/>
      <c r="M141" s="222"/>
      <c r="N141" s="223"/>
      <c r="O141" s="70"/>
      <c r="P141" s="70"/>
      <c r="Q141" s="70"/>
      <c r="R141" s="70"/>
      <c r="S141" s="70"/>
      <c r="T141" s="71"/>
      <c r="U141" s="33"/>
      <c r="V141" s="33"/>
      <c r="W141" s="33"/>
      <c r="X141" s="33"/>
      <c r="Y141" s="33"/>
      <c r="Z141" s="33"/>
      <c r="AA141" s="33"/>
      <c r="AB141" s="33"/>
      <c r="AC141" s="33"/>
      <c r="AD141" s="33"/>
      <c r="AE141" s="33"/>
      <c r="AT141" s="16" t="s">
        <v>164</v>
      </c>
      <c r="AU141" s="16" t="s">
        <v>86</v>
      </c>
    </row>
    <row r="142" spans="1:65" s="13" customFormat="1" ht="11.25">
      <c r="B142" s="225"/>
      <c r="C142" s="226"/>
      <c r="D142" s="220" t="s">
        <v>168</v>
      </c>
      <c r="E142" s="227" t="s">
        <v>1</v>
      </c>
      <c r="F142" s="228" t="s">
        <v>938</v>
      </c>
      <c r="G142" s="226"/>
      <c r="H142" s="229">
        <v>77.400000000000006</v>
      </c>
      <c r="I142" s="230"/>
      <c r="J142" s="226"/>
      <c r="K142" s="226"/>
      <c r="L142" s="231"/>
      <c r="M142" s="232"/>
      <c r="N142" s="233"/>
      <c r="O142" s="233"/>
      <c r="P142" s="233"/>
      <c r="Q142" s="233"/>
      <c r="R142" s="233"/>
      <c r="S142" s="233"/>
      <c r="T142" s="234"/>
      <c r="AT142" s="235" t="s">
        <v>168</v>
      </c>
      <c r="AU142" s="235" t="s">
        <v>86</v>
      </c>
      <c r="AV142" s="13" t="s">
        <v>86</v>
      </c>
      <c r="AW142" s="13" t="s">
        <v>34</v>
      </c>
      <c r="AX142" s="13" t="s">
        <v>84</v>
      </c>
      <c r="AY142" s="235" t="s">
        <v>154</v>
      </c>
    </row>
    <row r="143" spans="1:65" s="2" customFormat="1" ht="21.75" customHeight="1">
      <c r="A143" s="33"/>
      <c r="B143" s="34"/>
      <c r="C143" s="247" t="s">
        <v>202</v>
      </c>
      <c r="D143" s="247" t="s">
        <v>443</v>
      </c>
      <c r="E143" s="248" t="s">
        <v>799</v>
      </c>
      <c r="F143" s="249" t="s">
        <v>800</v>
      </c>
      <c r="G143" s="250" t="s">
        <v>172</v>
      </c>
      <c r="H143" s="251">
        <v>80.22</v>
      </c>
      <c r="I143" s="252"/>
      <c r="J143" s="253">
        <f>ROUND(I143*H143,2)</f>
        <v>0</v>
      </c>
      <c r="K143" s="249" t="s">
        <v>161</v>
      </c>
      <c r="L143" s="254"/>
      <c r="M143" s="255" t="s">
        <v>1</v>
      </c>
      <c r="N143" s="256" t="s">
        <v>42</v>
      </c>
      <c r="O143" s="70"/>
      <c r="P143" s="216">
        <f>O143*H143</f>
        <v>0</v>
      </c>
      <c r="Q143" s="216">
        <v>0.14499999999999999</v>
      </c>
      <c r="R143" s="216">
        <f>Q143*H143</f>
        <v>11.6319</v>
      </c>
      <c r="S143" s="216">
        <v>0</v>
      </c>
      <c r="T143" s="217">
        <f>S143*H143</f>
        <v>0</v>
      </c>
      <c r="U143" s="33"/>
      <c r="V143" s="33"/>
      <c r="W143" s="33"/>
      <c r="X143" s="33"/>
      <c r="Y143" s="33"/>
      <c r="Z143" s="33"/>
      <c r="AA143" s="33"/>
      <c r="AB143" s="33"/>
      <c r="AC143" s="33"/>
      <c r="AD143" s="33"/>
      <c r="AE143" s="33"/>
      <c r="AR143" s="218" t="s">
        <v>208</v>
      </c>
      <c r="AT143" s="218" t="s">
        <v>443</v>
      </c>
      <c r="AU143" s="218" t="s">
        <v>86</v>
      </c>
      <c r="AY143" s="16" t="s">
        <v>154</v>
      </c>
      <c r="BE143" s="219">
        <f>IF(N143="základní",J143,0)</f>
        <v>0</v>
      </c>
      <c r="BF143" s="219">
        <f>IF(N143="snížená",J143,0)</f>
        <v>0</v>
      </c>
      <c r="BG143" s="219">
        <f>IF(N143="zákl. přenesená",J143,0)</f>
        <v>0</v>
      </c>
      <c r="BH143" s="219">
        <f>IF(N143="sníž. přenesená",J143,0)</f>
        <v>0</v>
      </c>
      <c r="BI143" s="219">
        <f>IF(N143="nulová",J143,0)</f>
        <v>0</v>
      </c>
      <c r="BJ143" s="16" t="s">
        <v>84</v>
      </c>
      <c r="BK143" s="219">
        <f>ROUND(I143*H143,2)</f>
        <v>0</v>
      </c>
      <c r="BL143" s="16" t="s">
        <v>162</v>
      </c>
      <c r="BM143" s="218" t="s">
        <v>940</v>
      </c>
    </row>
    <row r="144" spans="1:65" s="2" customFormat="1" ht="11.25">
      <c r="A144" s="33"/>
      <c r="B144" s="34"/>
      <c r="C144" s="35"/>
      <c r="D144" s="220" t="s">
        <v>164</v>
      </c>
      <c r="E144" s="35"/>
      <c r="F144" s="221" t="s">
        <v>800</v>
      </c>
      <c r="G144" s="35"/>
      <c r="H144" s="35"/>
      <c r="I144" s="121"/>
      <c r="J144" s="35"/>
      <c r="K144" s="35"/>
      <c r="L144" s="38"/>
      <c r="M144" s="222"/>
      <c r="N144" s="223"/>
      <c r="O144" s="70"/>
      <c r="P144" s="70"/>
      <c r="Q144" s="70"/>
      <c r="R144" s="70"/>
      <c r="S144" s="70"/>
      <c r="T144" s="71"/>
      <c r="U144" s="33"/>
      <c r="V144" s="33"/>
      <c r="W144" s="33"/>
      <c r="X144" s="33"/>
      <c r="Y144" s="33"/>
      <c r="Z144" s="33"/>
      <c r="AA144" s="33"/>
      <c r="AB144" s="33"/>
      <c r="AC144" s="33"/>
      <c r="AD144" s="33"/>
      <c r="AE144" s="33"/>
      <c r="AT144" s="16" t="s">
        <v>164</v>
      </c>
      <c r="AU144" s="16" t="s">
        <v>86</v>
      </c>
    </row>
    <row r="145" spans="1:65" s="13" customFormat="1" ht="11.25">
      <c r="B145" s="225"/>
      <c r="C145" s="226"/>
      <c r="D145" s="220" t="s">
        <v>168</v>
      </c>
      <c r="E145" s="227" t="s">
        <v>1</v>
      </c>
      <c r="F145" s="228" t="s">
        <v>941</v>
      </c>
      <c r="G145" s="226"/>
      <c r="H145" s="229">
        <v>80.22</v>
      </c>
      <c r="I145" s="230"/>
      <c r="J145" s="226"/>
      <c r="K145" s="226"/>
      <c r="L145" s="231"/>
      <c r="M145" s="232"/>
      <c r="N145" s="233"/>
      <c r="O145" s="233"/>
      <c r="P145" s="233"/>
      <c r="Q145" s="233"/>
      <c r="R145" s="233"/>
      <c r="S145" s="233"/>
      <c r="T145" s="234"/>
      <c r="AT145" s="235" t="s">
        <v>168</v>
      </c>
      <c r="AU145" s="235" t="s">
        <v>86</v>
      </c>
      <c r="AV145" s="13" t="s">
        <v>86</v>
      </c>
      <c r="AW145" s="13" t="s">
        <v>34</v>
      </c>
      <c r="AX145" s="13" t="s">
        <v>84</v>
      </c>
      <c r="AY145" s="235" t="s">
        <v>154</v>
      </c>
    </row>
    <row r="146" spans="1:65" s="2" customFormat="1" ht="21.75" customHeight="1">
      <c r="A146" s="33"/>
      <c r="B146" s="34"/>
      <c r="C146" s="247" t="s">
        <v>208</v>
      </c>
      <c r="D146" s="247" t="s">
        <v>443</v>
      </c>
      <c r="E146" s="248" t="s">
        <v>806</v>
      </c>
      <c r="F146" s="249" t="s">
        <v>807</v>
      </c>
      <c r="G146" s="250" t="s">
        <v>172</v>
      </c>
      <c r="H146" s="251">
        <v>1</v>
      </c>
      <c r="I146" s="252"/>
      <c r="J146" s="253">
        <f>ROUND(I146*H146,2)</f>
        <v>0</v>
      </c>
      <c r="K146" s="249" t="s">
        <v>161</v>
      </c>
      <c r="L146" s="254"/>
      <c r="M146" s="255" t="s">
        <v>1</v>
      </c>
      <c r="N146" s="256" t="s">
        <v>42</v>
      </c>
      <c r="O146" s="70"/>
      <c r="P146" s="216">
        <f>O146*H146</f>
        <v>0</v>
      </c>
      <c r="Q146" s="216">
        <v>0.15</v>
      </c>
      <c r="R146" s="216">
        <f>Q146*H146</f>
        <v>0.15</v>
      </c>
      <c r="S146" s="216">
        <v>0</v>
      </c>
      <c r="T146" s="217">
        <f>S146*H146</f>
        <v>0</v>
      </c>
      <c r="U146" s="33"/>
      <c r="V146" s="33"/>
      <c r="W146" s="33"/>
      <c r="X146" s="33"/>
      <c r="Y146" s="33"/>
      <c r="Z146" s="33"/>
      <c r="AA146" s="33"/>
      <c r="AB146" s="33"/>
      <c r="AC146" s="33"/>
      <c r="AD146" s="33"/>
      <c r="AE146" s="33"/>
      <c r="AR146" s="218" t="s">
        <v>208</v>
      </c>
      <c r="AT146" s="218" t="s">
        <v>443</v>
      </c>
      <c r="AU146" s="218" t="s">
        <v>86</v>
      </c>
      <c r="AY146" s="16" t="s">
        <v>154</v>
      </c>
      <c r="BE146" s="219">
        <f>IF(N146="základní",J146,0)</f>
        <v>0</v>
      </c>
      <c r="BF146" s="219">
        <f>IF(N146="snížená",J146,0)</f>
        <v>0</v>
      </c>
      <c r="BG146" s="219">
        <f>IF(N146="zákl. přenesená",J146,0)</f>
        <v>0</v>
      </c>
      <c r="BH146" s="219">
        <f>IF(N146="sníž. přenesená",J146,0)</f>
        <v>0</v>
      </c>
      <c r="BI146" s="219">
        <f>IF(N146="nulová",J146,0)</f>
        <v>0</v>
      </c>
      <c r="BJ146" s="16" t="s">
        <v>84</v>
      </c>
      <c r="BK146" s="219">
        <f>ROUND(I146*H146,2)</f>
        <v>0</v>
      </c>
      <c r="BL146" s="16" t="s">
        <v>162</v>
      </c>
      <c r="BM146" s="218" t="s">
        <v>942</v>
      </c>
    </row>
    <row r="147" spans="1:65" s="2" customFormat="1" ht="11.25">
      <c r="A147" s="33"/>
      <c r="B147" s="34"/>
      <c r="C147" s="35"/>
      <c r="D147" s="220" t="s">
        <v>164</v>
      </c>
      <c r="E147" s="35"/>
      <c r="F147" s="221" t="s">
        <v>807</v>
      </c>
      <c r="G147" s="35"/>
      <c r="H147" s="35"/>
      <c r="I147" s="121"/>
      <c r="J147" s="35"/>
      <c r="K147" s="35"/>
      <c r="L147" s="38"/>
      <c r="M147" s="222"/>
      <c r="N147" s="223"/>
      <c r="O147" s="70"/>
      <c r="P147" s="70"/>
      <c r="Q147" s="70"/>
      <c r="R147" s="70"/>
      <c r="S147" s="70"/>
      <c r="T147" s="71"/>
      <c r="U147" s="33"/>
      <c r="V147" s="33"/>
      <c r="W147" s="33"/>
      <c r="X147" s="33"/>
      <c r="Y147" s="33"/>
      <c r="Z147" s="33"/>
      <c r="AA147" s="33"/>
      <c r="AB147" s="33"/>
      <c r="AC147" s="33"/>
      <c r="AD147" s="33"/>
      <c r="AE147" s="33"/>
      <c r="AT147" s="16" t="s">
        <v>164</v>
      </c>
      <c r="AU147" s="16" t="s">
        <v>86</v>
      </c>
    </row>
    <row r="148" spans="1:65" s="2" customFormat="1" ht="21.75" customHeight="1">
      <c r="A148" s="33"/>
      <c r="B148" s="34"/>
      <c r="C148" s="247" t="s">
        <v>214</v>
      </c>
      <c r="D148" s="247" t="s">
        <v>443</v>
      </c>
      <c r="E148" s="248" t="s">
        <v>822</v>
      </c>
      <c r="F148" s="249" t="s">
        <v>823</v>
      </c>
      <c r="G148" s="250" t="s">
        <v>185</v>
      </c>
      <c r="H148" s="251">
        <v>20.898</v>
      </c>
      <c r="I148" s="252"/>
      <c r="J148" s="253">
        <f>ROUND(I148*H148,2)</f>
        <v>0</v>
      </c>
      <c r="K148" s="249" t="s">
        <v>161</v>
      </c>
      <c r="L148" s="254"/>
      <c r="M148" s="255" t="s">
        <v>1</v>
      </c>
      <c r="N148" s="256" t="s">
        <v>42</v>
      </c>
      <c r="O148" s="70"/>
      <c r="P148" s="216">
        <f>O148*H148</f>
        <v>0</v>
      </c>
      <c r="Q148" s="216">
        <v>1</v>
      </c>
      <c r="R148" s="216">
        <f>Q148*H148</f>
        <v>20.898</v>
      </c>
      <c r="S148" s="216">
        <v>0</v>
      </c>
      <c r="T148" s="217">
        <f>S148*H148</f>
        <v>0</v>
      </c>
      <c r="U148" s="33"/>
      <c r="V148" s="33"/>
      <c r="W148" s="33"/>
      <c r="X148" s="33"/>
      <c r="Y148" s="33"/>
      <c r="Z148" s="33"/>
      <c r="AA148" s="33"/>
      <c r="AB148" s="33"/>
      <c r="AC148" s="33"/>
      <c r="AD148" s="33"/>
      <c r="AE148" s="33"/>
      <c r="AR148" s="218" t="s">
        <v>208</v>
      </c>
      <c r="AT148" s="218" t="s">
        <v>443</v>
      </c>
      <c r="AU148" s="218" t="s">
        <v>86</v>
      </c>
      <c r="AY148" s="16" t="s">
        <v>154</v>
      </c>
      <c r="BE148" s="219">
        <f>IF(N148="základní",J148,0)</f>
        <v>0</v>
      </c>
      <c r="BF148" s="219">
        <f>IF(N148="snížená",J148,0)</f>
        <v>0</v>
      </c>
      <c r="BG148" s="219">
        <f>IF(N148="zákl. přenesená",J148,0)</f>
        <v>0</v>
      </c>
      <c r="BH148" s="219">
        <f>IF(N148="sníž. přenesená",J148,0)</f>
        <v>0</v>
      </c>
      <c r="BI148" s="219">
        <f>IF(N148="nulová",J148,0)</f>
        <v>0</v>
      </c>
      <c r="BJ148" s="16" t="s">
        <v>84</v>
      </c>
      <c r="BK148" s="219">
        <f>ROUND(I148*H148,2)</f>
        <v>0</v>
      </c>
      <c r="BL148" s="16" t="s">
        <v>162</v>
      </c>
      <c r="BM148" s="218" t="s">
        <v>943</v>
      </c>
    </row>
    <row r="149" spans="1:65" s="2" customFormat="1" ht="11.25">
      <c r="A149" s="33"/>
      <c r="B149" s="34"/>
      <c r="C149" s="35"/>
      <c r="D149" s="220" t="s">
        <v>164</v>
      </c>
      <c r="E149" s="35"/>
      <c r="F149" s="221" t="s">
        <v>823</v>
      </c>
      <c r="G149" s="35"/>
      <c r="H149" s="35"/>
      <c r="I149" s="121"/>
      <c r="J149" s="35"/>
      <c r="K149" s="35"/>
      <c r="L149" s="38"/>
      <c r="M149" s="222"/>
      <c r="N149" s="223"/>
      <c r="O149" s="70"/>
      <c r="P149" s="70"/>
      <c r="Q149" s="70"/>
      <c r="R149" s="70"/>
      <c r="S149" s="70"/>
      <c r="T149" s="71"/>
      <c r="U149" s="33"/>
      <c r="V149" s="33"/>
      <c r="W149" s="33"/>
      <c r="X149" s="33"/>
      <c r="Y149" s="33"/>
      <c r="Z149" s="33"/>
      <c r="AA149" s="33"/>
      <c r="AB149" s="33"/>
      <c r="AC149" s="33"/>
      <c r="AD149" s="33"/>
      <c r="AE149" s="33"/>
      <c r="AT149" s="16" t="s">
        <v>164</v>
      </c>
      <c r="AU149" s="16" t="s">
        <v>86</v>
      </c>
    </row>
    <row r="150" spans="1:65" s="13" customFormat="1" ht="11.25">
      <c r="B150" s="225"/>
      <c r="C150" s="226"/>
      <c r="D150" s="220" t="s">
        <v>168</v>
      </c>
      <c r="E150" s="227" t="s">
        <v>1</v>
      </c>
      <c r="F150" s="228" t="s">
        <v>944</v>
      </c>
      <c r="G150" s="226"/>
      <c r="H150" s="229">
        <v>20.898</v>
      </c>
      <c r="I150" s="230"/>
      <c r="J150" s="226"/>
      <c r="K150" s="226"/>
      <c r="L150" s="231"/>
      <c r="M150" s="232"/>
      <c r="N150" s="233"/>
      <c r="O150" s="233"/>
      <c r="P150" s="233"/>
      <c r="Q150" s="233"/>
      <c r="R150" s="233"/>
      <c r="S150" s="233"/>
      <c r="T150" s="234"/>
      <c r="AT150" s="235" t="s">
        <v>168</v>
      </c>
      <c r="AU150" s="235" t="s">
        <v>86</v>
      </c>
      <c r="AV150" s="13" t="s">
        <v>86</v>
      </c>
      <c r="AW150" s="13" t="s">
        <v>34</v>
      </c>
      <c r="AX150" s="13" t="s">
        <v>84</v>
      </c>
      <c r="AY150" s="235" t="s">
        <v>154</v>
      </c>
    </row>
    <row r="151" spans="1:65" s="2" customFormat="1" ht="21.75" customHeight="1">
      <c r="A151" s="33"/>
      <c r="B151" s="34"/>
      <c r="C151" s="247" t="s">
        <v>220</v>
      </c>
      <c r="D151" s="247" t="s">
        <v>443</v>
      </c>
      <c r="E151" s="248" t="s">
        <v>826</v>
      </c>
      <c r="F151" s="249" t="s">
        <v>827</v>
      </c>
      <c r="G151" s="250" t="s">
        <v>185</v>
      </c>
      <c r="H151" s="251">
        <v>4.9539999999999997</v>
      </c>
      <c r="I151" s="252"/>
      <c r="J151" s="253">
        <f>ROUND(I151*H151,2)</f>
        <v>0</v>
      </c>
      <c r="K151" s="249" t="s">
        <v>161</v>
      </c>
      <c r="L151" s="254"/>
      <c r="M151" s="255" t="s">
        <v>1</v>
      </c>
      <c r="N151" s="256" t="s">
        <v>42</v>
      </c>
      <c r="O151" s="70"/>
      <c r="P151" s="216">
        <f>O151*H151</f>
        <v>0</v>
      </c>
      <c r="Q151" s="216">
        <v>1</v>
      </c>
      <c r="R151" s="216">
        <f>Q151*H151</f>
        <v>4.9539999999999997</v>
      </c>
      <c r="S151" s="216">
        <v>0</v>
      </c>
      <c r="T151" s="217">
        <f>S151*H151</f>
        <v>0</v>
      </c>
      <c r="U151" s="33"/>
      <c r="V151" s="33"/>
      <c r="W151" s="33"/>
      <c r="X151" s="33"/>
      <c r="Y151" s="33"/>
      <c r="Z151" s="33"/>
      <c r="AA151" s="33"/>
      <c r="AB151" s="33"/>
      <c r="AC151" s="33"/>
      <c r="AD151" s="33"/>
      <c r="AE151" s="33"/>
      <c r="AR151" s="218" t="s">
        <v>208</v>
      </c>
      <c r="AT151" s="218" t="s">
        <v>443</v>
      </c>
      <c r="AU151" s="218" t="s">
        <v>86</v>
      </c>
      <c r="AY151" s="16" t="s">
        <v>154</v>
      </c>
      <c r="BE151" s="219">
        <f>IF(N151="základní",J151,0)</f>
        <v>0</v>
      </c>
      <c r="BF151" s="219">
        <f>IF(N151="snížená",J151,0)</f>
        <v>0</v>
      </c>
      <c r="BG151" s="219">
        <f>IF(N151="zákl. přenesená",J151,0)</f>
        <v>0</v>
      </c>
      <c r="BH151" s="219">
        <f>IF(N151="sníž. přenesená",J151,0)</f>
        <v>0</v>
      </c>
      <c r="BI151" s="219">
        <f>IF(N151="nulová",J151,0)</f>
        <v>0</v>
      </c>
      <c r="BJ151" s="16" t="s">
        <v>84</v>
      </c>
      <c r="BK151" s="219">
        <f>ROUND(I151*H151,2)</f>
        <v>0</v>
      </c>
      <c r="BL151" s="16" t="s">
        <v>162</v>
      </c>
      <c r="BM151" s="218" t="s">
        <v>945</v>
      </c>
    </row>
    <row r="152" spans="1:65" s="2" customFormat="1" ht="11.25">
      <c r="A152" s="33"/>
      <c r="B152" s="34"/>
      <c r="C152" s="35"/>
      <c r="D152" s="220" t="s">
        <v>164</v>
      </c>
      <c r="E152" s="35"/>
      <c r="F152" s="221" t="s">
        <v>827</v>
      </c>
      <c r="G152" s="35"/>
      <c r="H152" s="35"/>
      <c r="I152" s="121"/>
      <c r="J152" s="35"/>
      <c r="K152" s="35"/>
      <c r="L152" s="38"/>
      <c r="M152" s="222"/>
      <c r="N152" s="223"/>
      <c r="O152" s="70"/>
      <c r="P152" s="70"/>
      <c r="Q152" s="70"/>
      <c r="R152" s="70"/>
      <c r="S152" s="70"/>
      <c r="T152" s="71"/>
      <c r="U152" s="33"/>
      <c r="V152" s="33"/>
      <c r="W152" s="33"/>
      <c r="X152" s="33"/>
      <c r="Y152" s="33"/>
      <c r="Z152" s="33"/>
      <c r="AA152" s="33"/>
      <c r="AB152" s="33"/>
      <c r="AC152" s="33"/>
      <c r="AD152" s="33"/>
      <c r="AE152" s="33"/>
      <c r="AT152" s="16" t="s">
        <v>164</v>
      </c>
      <c r="AU152" s="16" t="s">
        <v>86</v>
      </c>
    </row>
    <row r="153" spans="1:65" s="13" customFormat="1" ht="11.25">
      <c r="B153" s="225"/>
      <c r="C153" s="226"/>
      <c r="D153" s="220" t="s">
        <v>168</v>
      </c>
      <c r="E153" s="227" t="s">
        <v>1</v>
      </c>
      <c r="F153" s="228" t="s">
        <v>946</v>
      </c>
      <c r="G153" s="226"/>
      <c r="H153" s="229">
        <v>4.9539999999999997</v>
      </c>
      <c r="I153" s="230"/>
      <c r="J153" s="226"/>
      <c r="K153" s="226"/>
      <c r="L153" s="231"/>
      <c r="M153" s="232"/>
      <c r="N153" s="233"/>
      <c r="O153" s="233"/>
      <c r="P153" s="233"/>
      <c r="Q153" s="233"/>
      <c r="R153" s="233"/>
      <c r="S153" s="233"/>
      <c r="T153" s="234"/>
      <c r="AT153" s="235" t="s">
        <v>168</v>
      </c>
      <c r="AU153" s="235" t="s">
        <v>86</v>
      </c>
      <c r="AV153" s="13" t="s">
        <v>86</v>
      </c>
      <c r="AW153" s="13" t="s">
        <v>34</v>
      </c>
      <c r="AX153" s="13" t="s">
        <v>84</v>
      </c>
      <c r="AY153" s="235" t="s">
        <v>154</v>
      </c>
    </row>
    <row r="154" spans="1:65" s="2" customFormat="1" ht="16.5" customHeight="1">
      <c r="A154" s="33"/>
      <c r="B154" s="34"/>
      <c r="C154" s="207" t="s">
        <v>225</v>
      </c>
      <c r="D154" s="207" t="s">
        <v>157</v>
      </c>
      <c r="E154" s="208" t="s">
        <v>739</v>
      </c>
      <c r="F154" s="209" t="s">
        <v>772</v>
      </c>
      <c r="G154" s="210" t="s">
        <v>198</v>
      </c>
      <c r="H154" s="211">
        <v>4.38</v>
      </c>
      <c r="I154" s="212"/>
      <c r="J154" s="213">
        <f>ROUND(I154*H154,2)</f>
        <v>0</v>
      </c>
      <c r="K154" s="209" t="s">
        <v>1</v>
      </c>
      <c r="L154" s="38"/>
      <c r="M154" s="214" t="s">
        <v>1</v>
      </c>
      <c r="N154" s="215" t="s">
        <v>42</v>
      </c>
      <c r="O154" s="70"/>
      <c r="P154" s="216">
        <f>O154*H154</f>
        <v>0</v>
      </c>
      <c r="Q154" s="216">
        <v>0</v>
      </c>
      <c r="R154" s="216">
        <f>Q154*H154</f>
        <v>0</v>
      </c>
      <c r="S154" s="216">
        <v>0</v>
      </c>
      <c r="T154" s="217">
        <f>S154*H154</f>
        <v>0</v>
      </c>
      <c r="U154" s="33"/>
      <c r="V154" s="33"/>
      <c r="W154" s="33"/>
      <c r="X154" s="33"/>
      <c r="Y154" s="33"/>
      <c r="Z154" s="33"/>
      <c r="AA154" s="33"/>
      <c r="AB154" s="33"/>
      <c r="AC154" s="33"/>
      <c r="AD154" s="33"/>
      <c r="AE154" s="33"/>
      <c r="AR154" s="218" t="s">
        <v>162</v>
      </c>
      <c r="AT154" s="218" t="s">
        <v>157</v>
      </c>
      <c r="AU154" s="218" t="s">
        <v>86</v>
      </c>
      <c r="AY154" s="16" t="s">
        <v>154</v>
      </c>
      <c r="BE154" s="219">
        <f>IF(N154="základní",J154,0)</f>
        <v>0</v>
      </c>
      <c r="BF154" s="219">
        <f>IF(N154="snížená",J154,0)</f>
        <v>0</v>
      </c>
      <c r="BG154" s="219">
        <f>IF(N154="zákl. přenesená",J154,0)</f>
        <v>0</v>
      </c>
      <c r="BH154" s="219">
        <f>IF(N154="sníž. přenesená",J154,0)</f>
        <v>0</v>
      </c>
      <c r="BI154" s="219">
        <f>IF(N154="nulová",J154,0)</f>
        <v>0</v>
      </c>
      <c r="BJ154" s="16" t="s">
        <v>84</v>
      </c>
      <c r="BK154" s="219">
        <f>ROUND(I154*H154,2)</f>
        <v>0</v>
      </c>
      <c r="BL154" s="16" t="s">
        <v>162</v>
      </c>
      <c r="BM154" s="218" t="s">
        <v>947</v>
      </c>
    </row>
    <row r="155" spans="1:65" s="2" customFormat="1" ht="11.25">
      <c r="A155" s="33"/>
      <c r="B155" s="34"/>
      <c r="C155" s="35"/>
      <c r="D155" s="220" t="s">
        <v>164</v>
      </c>
      <c r="E155" s="35"/>
      <c r="F155" s="221" t="s">
        <v>772</v>
      </c>
      <c r="G155" s="35"/>
      <c r="H155" s="35"/>
      <c r="I155" s="121"/>
      <c r="J155" s="35"/>
      <c r="K155" s="35"/>
      <c r="L155" s="38"/>
      <c r="M155" s="222"/>
      <c r="N155" s="223"/>
      <c r="O155" s="70"/>
      <c r="P155" s="70"/>
      <c r="Q155" s="70"/>
      <c r="R155" s="70"/>
      <c r="S155" s="70"/>
      <c r="T155" s="71"/>
      <c r="U155" s="33"/>
      <c r="V155" s="33"/>
      <c r="W155" s="33"/>
      <c r="X155" s="33"/>
      <c r="Y155" s="33"/>
      <c r="Z155" s="33"/>
      <c r="AA155" s="33"/>
      <c r="AB155" s="33"/>
      <c r="AC155" s="33"/>
      <c r="AD155" s="33"/>
      <c r="AE155" s="33"/>
      <c r="AT155" s="16" t="s">
        <v>164</v>
      </c>
      <c r="AU155" s="16" t="s">
        <v>86</v>
      </c>
    </row>
    <row r="156" spans="1:65" s="13" customFormat="1" ht="11.25">
      <c r="B156" s="225"/>
      <c r="C156" s="226"/>
      <c r="D156" s="220" t="s">
        <v>168</v>
      </c>
      <c r="E156" s="227" t="s">
        <v>1</v>
      </c>
      <c r="F156" s="228" t="s">
        <v>948</v>
      </c>
      <c r="G156" s="226"/>
      <c r="H156" s="229">
        <v>4.38</v>
      </c>
      <c r="I156" s="230"/>
      <c r="J156" s="226"/>
      <c r="K156" s="226"/>
      <c r="L156" s="231"/>
      <c r="M156" s="232"/>
      <c r="N156" s="233"/>
      <c r="O156" s="233"/>
      <c r="P156" s="233"/>
      <c r="Q156" s="233"/>
      <c r="R156" s="233"/>
      <c r="S156" s="233"/>
      <c r="T156" s="234"/>
      <c r="AT156" s="235" t="s">
        <v>168</v>
      </c>
      <c r="AU156" s="235" t="s">
        <v>86</v>
      </c>
      <c r="AV156" s="13" t="s">
        <v>86</v>
      </c>
      <c r="AW156" s="13" t="s">
        <v>34</v>
      </c>
      <c r="AX156" s="13" t="s">
        <v>84</v>
      </c>
      <c r="AY156" s="235" t="s">
        <v>154</v>
      </c>
    </row>
    <row r="157" spans="1:65" s="2" customFormat="1" ht="16.5" customHeight="1">
      <c r="A157" s="33"/>
      <c r="B157" s="34"/>
      <c r="C157" s="207" t="s">
        <v>231</v>
      </c>
      <c r="D157" s="207" t="s">
        <v>157</v>
      </c>
      <c r="E157" s="208" t="s">
        <v>746</v>
      </c>
      <c r="F157" s="209" t="s">
        <v>853</v>
      </c>
      <c r="G157" s="210" t="s">
        <v>160</v>
      </c>
      <c r="H157" s="211">
        <v>29</v>
      </c>
      <c r="I157" s="212"/>
      <c r="J157" s="213">
        <f>ROUND(I157*H157,2)</f>
        <v>0</v>
      </c>
      <c r="K157" s="209" t="s">
        <v>1</v>
      </c>
      <c r="L157" s="38"/>
      <c r="M157" s="214" t="s">
        <v>1</v>
      </c>
      <c r="N157" s="215" t="s">
        <v>42</v>
      </c>
      <c r="O157" s="70"/>
      <c r="P157" s="216">
        <f>O157*H157</f>
        <v>0</v>
      </c>
      <c r="Q157" s="216">
        <v>0</v>
      </c>
      <c r="R157" s="216">
        <f>Q157*H157</f>
        <v>0</v>
      </c>
      <c r="S157" s="216">
        <v>0</v>
      </c>
      <c r="T157" s="217">
        <f>S157*H157</f>
        <v>0</v>
      </c>
      <c r="U157" s="33"/>
      <c r="V157" s="33"/>
      <c r="W157" s="33"/>
      <c r="X157" s="33"/>
      <c r="Y157" s="33"/>
      <c r="Z157" s="33"/>
      <c r="AA157" s="33"/>
      <c r="AB157" s="33"/>
      <c r="AC157" s="33"/>
      <c r="AD157" s="33"/>
      <c r="AE157" s="33"/>
      <c r="AR157" s="218" t="s">
        <v>162</v>
      </c>
      <c r="AT157" s="218" t="s">
        <v>157</v>
      </c>
      <c r="AU157" s="218" t="s">
        <v>86</v>
      </c>
      <c r="AY157" s="16" t="s">
        <v>154</v>
      </c>
      <c r="BE157" s="219">
        <f>IF(N157="základní",J157,0)</f>
        <v>0</v>
      </c>
      <c r="BF157" s="219">
        <f>IF(N157="snížená",J157,0)</f>
        <v>0</v>
      </c>
      <c r="BG157" s="219">
        <f>IF(N157="zákl. přenesená",J157,0)</f>
        <v>0</v>
      </c>
      <c r="BH157" s="219">
        <f>IF(N157="sníž. přenesená",J157,0)</f>
        <v>0</v>
      </c>
      <c r="BI157" s="219">
        <f>IF(N157="nulová",J157,0)</f>
        <v>0</v>
      </c>
      <c r="BJ157" s="16" t="s">
        <v>84</v>
      </c>
      <c r="BK157" s="219">
        <f>ROUND(I157*H157,2)</f>
        <v>0</v>
      </c>
      <c r="BL157" s="16" t="s">
        <v>162</v>
      </c>
      <c r="BM157" s="218" t="s">
        <v>949</v>
      </c>
    </row>
    <row r="158" spans="1:65" s="2" customFormat="1" ht="11.25">
      <c r="A158" s="33"/>
      <c r="B158" s="34"/>
      <c r="C158" s="35"/>
      <c r="D158" s="220" t="s">
        <v>164</v>
      </c>
      <c r="E158" s="35"/>
      <c r="F158" s="221" t="s">
        <v>853</v>
      </c>
      <c r="G158" s="35"/>
      <c r="H158" s="35"/>
      <c r="I158" s="121"/>
      <c r="J158" s="35"/>
      <c r="K158" s="35"/>
      <c r="L158" s="38"/>
      <c r="M158" s="222"/>
      <c r="N158" s="223"/>
      <c r="O158" s="70"/>
      <c r="P158" s="70"/>
      <c r="Q158" s="70"/>
      <c r="R158" s="70"/>
      <c r="S158" s="70"/>
      <c r="T158" s="71"/>
      <c r="U158" s="33"/>
      <c r="V158" s="33"/>
      <c r="W158" s="33"/>
      <c r="X158" s="33"/>
      <c r="Y158" s="33"/>
      <c r="Z158" s="33"/>
      <c r="AA158" s="33"/>
      <c r="AB158" s="33"/>
      <c r="AC158" s="33"/>
      <c r="AD158" s="33"/>
      <c r="AE158" s="33"/>
      <c r="AT158" s="16" t="s">
        <v>164</v>
      </c>
      <c r="AU158" s="16" t="s">
        <v>86</v>
      </c>
    </row>
    <row r="159" spans="1:65" s="2" customFormat="1" ht="29.25">
      <c r="A159" s="33"/>
      <c r="B159" s="34"/>
      <c r="C159" s="35"/>
      <c r="D159" s="220" t="s">
        <v>166</v>
      </c>
      <c r="E159" s="35"/>
      <c r="F159" s="224" t="s">
        <v>950</v>
      </c>
      <c r="G159" s="35"/>
      <c r="H159" s="35"/>
      <c r="I159" s="121"/>
      <c r="J159" s="35"/>
      <c r="K159" s="35"/>
      <c r="L159" s="38"/>
      <c r="M159" s="222"/>
      <c r="N159" s="223"/>
      <c r="O159" s="70"/>
      <c r="P159" s="70"/>
      <c r="Q159" s="70"/>
      <c r="R159" s="70"/>
      <c r="S159" s="70"/>
      <c r="T159" s="71"/>
      <c r="U159" s="33"/>
      <c r="V159" s="33"/>
      <c r="W159" s="33"/>
      <c r="X159" s="33"/>
      <c r="Y159" s="33"/>
      <c r="Z159" s="33"/>
      <c r="AA159" s="33"/>
      <c r="AB159" s="33"/>
      <c r="AC159" s="33"/>
      <c r="AD159" s="33"/>
      <c r="AE159" s="33"/>
      <c r="AT159" s="16" t="s">
        <v>166</v>
      </c>
      <c r="AU159" s="16" t="s">
        <v>86</v>
      </c>
    </row>
    <row r="160" spans="1:65" s="2" customFormat="1" ht="16.5" customHeight="1">
      <c r="A160" s="33"/>
      <c r="B160" s="34"/>
      <c r="C160" s="247" t="s">
        <v>238</v>
      </c>
      <c r="D160" s="247" t="s">
        <v>443</v>
      </c>
      <c r="E160" s="248" t="s">
        <v>582</v>
      </c>
      <c r="F160" s="249" t="s">
        <v>859</v>
      </c>
      <c r="G160" s="250" t="s">
        <v>160</v>
      </c>
      <c r="H160" s="251">
        <v>29</v>
      </c>
      <c r="I160" s="252"/>
      <c r="J160" s="253">
        <f>ROUND(I160*H160,2)</f>
        <v>0</v>
      </c>
      <c r="K160" s="249" t="s">
        <v>1</v>
      </c>
      <c r="L160" s="254"/>
      <c r="M160" s="255" t="s">
        <v>1</v>
      </c>
      <c r="N160" s="256" t="s">
        <v>42</v>
      </c>
      <c r="O160" s="70"/>
      <c r="P160" s="216">
        <f>O160*H160</f>
        <v>0</v>
      </c>
      <c r="Q160" s="216">
        <v>0.04</v>
      </c>
      <c r="R160" s="216">
        <f>Q160*H160</f>
        <v>1.1599999999999999</v>
      </c>
      <c r="S160" s="216">
        <v>0</v>
      </c>
      <c r="T160" s="217">
        <f>S160*H160</f>
        <v>0</v>
      </c>
      <c r="U160" s="33"/>
      <c r="V160" s="33"/>
      <c r="W160" s="33"/>
      <c r="X160" s="33"/>
      <c r="Y160" s="33"/>
      <c r="Z160" s="33"/>
      <c r="AA160" s="33"/>
      <c r="AB160" s="33"/>
      <c r="AC160" s="33"/>
      <c r="AD160" s="33"/>
      <c r="AE160" s="33"/>
      <c r="AR160" s="218" t="s">
        <v>208</v>
      </c>
      <c r="AT160" s="218" t="s">
        <v>443</v>
      </c>
      <c r="AU160" s="218" t="s">
        <v>86</v>
      </c>
      <c r="AY160" s="16" t="s">
        <v>154</v>
      </c>
      <c r="BE160" s="219">
        <f>IF(N160="základní",J160,0)</f>
        <v>0</v>
      </c>
      <c r="BF160" s="219">
        <f>IF(N160="snížená",J160,0)</f>
        <v>0</v>
      </c>
      <c r="BG160" s="219">
        <f>IF(N160="zákl. přenesená",J160,0)</f>
        <v>0</v>
      </c>
      <c r="BH160" s="219">
        <f>IF(N160="sníž. přenesená",J160,0)</f>
        <v>0</v>
      </c>
      <c r="BI160" s="219">
        <f>IF(N160="nulová",J160,0)</f>
        <v>0</v>
      </c>
      <c r="BJ160" s="16" t="s">
        <v>84</v>
      </c>
      <c r="BK160" s="219">
        <f>ROUND(I160*H160,2)</f>
        <v>0</v>
      </c>
      <c r="BL160" s="16" t="s">
        <v>162</v>
      </c>
      <c r="BM160" s="218" t="s">
        <v>951</v>
      </c>
    </row>
    <row r="161" spans="1:65" s="2" customFormat="1" ht="11.25">
      <c r="A161" s="33"/>
      <c r="B161" s="34"/>
      <c r="C161" s="35"/>
      <c r="D161" s="220" t="s">
        <v>164</v>
      </c>
      <c r="E161" s="35"/>
      <c r="F161" s="221" t="s">
        <v>859</v>
      </c>
      <c r="G161" s="35"/>
      <c r="H161" s="35"/>
      <c r="I161" s="121"/>
      <c r="J161" s="35"/>
      <c r="K161" s="35"/>
      <c r="L161" s="38"/>
      <c r="M161" s="222"/>
      <c r="N161" s="223"/>
      <c r="O161" s="70"/>
      <c r="P161" s="70"/>
      <c r="Q161" s="70"/>
      <c r="R161" s="70"/>
      <c r="S161" s="70"/>
      <c r="T161" s="71"/>
      <c r="U161" s="33"/>
      <c r="V161" s="33"/>
      <c r="W161" s="33"/>
      <c r="X161" s="33"/>
      <c r="Y161" s="33"/>
      <c r="Z161" s="33"/>
      <c r="AA161" s="33"/>
      <c r="AB161" s="33"/>
      <c r="AC161" s="33"/>
      <c r="AD161" s="33"/>
      <c r="AE161" s="33"/>
      <c r="AT161" s="16" t="s">
        <v>164</v>
      </c>
      <c r="AU161" s="16" t="s">
        <v>86</v>
      </c>
    </row>
    <row r="162" spans="1:65" s="12" customFormat="1" ht="25.9" customHeight="1">
      <c r="B162" s="191"/>
      <c r="C162" s="192"/>
      <c r="D162" s="193" t="s">
        <v>76</v>
      </c>
      <c r="E162" s="194" t="s">
        <v>633</v>
      </c>
      <c r="F162" s="194" t="s">
        <v>634</v>
      </c>
      <c r="G162" s="192"/>
      <c r="H162" s="192"/>
      <c r="I162" s="195"/>
      <c r="J162" s="196">
        <f>BK162</f>
        <v>0</v>
      </c>
      <c r="K162" s="192"/>
      <c r="L162" s="197"/>
      <c r="M162" s="198"/>
      <c r="N162" s="199"/>
      <c r="O162" s="199"/>
      <c r="P162" s="200">
        <f>SUM(P163:P178)</f>
        <v>0</v>
      </c>
      <c r="Q162" s="199"/>
      <c r="R162" s="200">
        <f>SUM(R163:R178)</f>
        <v>0</v>
      </c>
      <c r="S162" s="199"/>
      <c r="T162" s="201">
        <f>SUM(T163:T178)</f>
        <v>0</v>
      </c>
      <c r="AR162" s="202" t="s">
        <v>162</v>
      </c>
      <c r="AT162" s="203" t="s">
        <v>76</v>
      </c>
      <c r="AU162" s="203" t="s">
        <v>77</v>
      </c>
      <c r="AY162" s="202" t="s">
        <v>154</v>
      </c>
      <c r="BK162" s="204">
        <f>SUM(BK163:BK178)</f>
        <v>0</v>
      </c>
    </row>
    <row r="163" spans="1:65" s="2" customFormat="1" ht="21.75" customHeight="1">
      <c r="A163" s="33"/>
      <c r="B163" s="34"/>
      <c r="C163" s="207" t="s">
        <v>243</v>
      </c>
      <c r="D163" s="207" t="s">
        <v>157</v>
      </c>
      <c r="E163" s="208" t="s">
        <v>655</v>
      </c>
      <c r="F163" s="209" t="s">
        <v>656</v>
      </c>
      <c r="G163" s="210" t="s">
        <v>185</v>
      </c>
      <c r="H163" s="211">
        <v>23.97</v>
      </c>
      <c r="I163" s="212"/>
      <c r="J163" s="213">
        <f>ROUND(I163*H163,2)</f>
        <v>0</v>
      </c>
      <c r="K163" s="209" t="s">
        <v>161</v>
      </c>
      <c r="L163" s="38"/>
      <c r="M163" s="214" t="s">
        <v>1</v>
      </c>
      <c r="N163" s="215" t="s">
        <v>42</v>
      </c>
      <c r="O163" s="70"/>
      <c r="P163" s="216">
        <f>O163*H163</f>
        <v>0</v>
      </c>
      <c r="Q163" s="216">
        <v>0</v>
      </c>
      <c r="R163" s="216">
        <f>Q163*H163</f>
        <v>0</v>
      </c>
      <c r="S163" s="216">
        <v>0</v>
      </c>
      <c r="T163" s="217">
        <f>S163*H163</f>
        <v>0</v>
      </c>
      <c r="U163" s="33"/>
      <c r="V163" s="33"/>
      <c r="W163" s="33"/>
      <c r="X163" s="33"/>
      <c r="Y163" s="33"/>
      <c r="Z163" s="33"/>
      <c r="AA163" s="33"/>
      <c r="AB163" s="33"/>
      <c r="AC163" s="33"/>
      <c r="AD163" s="33"/>
      <c r="AE163" s="33"/>
      <c r="AR163" s="218" t="s">
        <v>638</v>
      </c>
      <c r="AT163" s="218" t="s">
        <v>157</v>
      </c>
      <c r="AU163" s="218" t="s">
        <v>84</v>
      </c>
      <c r="AY163" s="16" t="s">
        <v>154</v>
      </c>
      <c r="BE163" s="219">
        <f>IF(N163="základní",J163,0)</f>
        <v>0</v>
      </c>
      <c r="BF163" s="219">
        <f>IF(N163="snížená",J163,0)</f>
        <v>0</v>
      </c>
      <c r="BG163" s="219">
        <f>IF(N163="zákl. přenesená",J163,0)</f>
        <v>0</v>
      </c>
      <c r="BH163" s="219">
        <f>IF(N163="sníž. přenesená",J163,0)</f>
        <v>0</v>
      </c>
      <c r="BI163" s="219">
        <f>IF(N163="nulová",J163,0)</f>
        <v>0</v>
      </c>
      <c r="BJ163" s="16" t="s">
        <v>84</v>
      </c>
      <c r="BK163" s="219">
        <f>ROUND(I163*H163,2)</f>
        <v>0</v>
      </c>
      <c r="BL163" s="16" t="s">
        <v>638</v>
      </c>
      <c r="BM163" s="218" t="s">
        <v>952</v>
      </c>
    </row>
    <row r="164" spans="1:65" s="2" customFormat="1" ht="29.25">
      <c r="A164" s="33"/>
      <c r="B164" s="34"/>
      <c r="C164" s="35"/>
      <c r="D164" s="220" t="s">
        <v>164</v>
      </c>
      <c r="E164" s="35"/>
      <c r="F164" s="221" t="s">
        <v>658</v>
      </c>
      <c r="G164" s="35"/>
      <c r="H164" s="35"/>
      <c r="I164" s="121"/>
      <c r="J164" s="35"/>
      <c r="K164" s="35"/>
      <c r="L164" s="38"/>
      <c r="M164" s="222"/>
      <c r="N164" s="223"/>
      <c r="O164" s="70"/>
      <c r="P164" s="70"/>
      <c r="Q164" s="70"/>
      <c r="R164" s="70"/>
      <c r="S164" s="70"/>
      <c r="T164" s="71"/>
      <c r="U164" s="33"/>
      <c r="V164" s="33"/>
      <c r="W164" s="33"/>
      <c r="X164" s="33"/>
      <c r="Y164" s="33"/>
      <c r="Z164" s="33"/>
      <c r="AA164" s="33"/>
      <c r="AB164" s="33"/>
      <c r="AC164" s="33"/>
      <c r="AD164" s="33"/>
      <c r="AE164" s="33"/>
      <c r="AT164" s="16" t="s">
        <v>164</v>
      </c>
      <c r="AU164" s="16" t="s">
        <v>84</v>
      </c>
    </row>
    <row r="165" spans="1:65" s="13" customFormat="1" ht="11.25">
      <c r="B165" s="225"/>
      <c r="C165" s="226"/>
      <c r="D165" s="220" t="s">
        <v>168</v>
      </c>
      <c r="E165" s="227" t="s">
        <v>1</v>
      </c>
      <c r="F165" s="228" t="s">
        <v>953</v>
      </c>
      <c r="G165" s="226"/>
      <c r="H165" s="229">
        <v>23.97</v>
      </c>
      <c r="I165" s="230"/>
      <c r="J165" s="226"/>
      <c r="K165" s="226"/>
      <c r="L165" s="231"/>
      <c r="M165" s="232"/>
      <c r="N165" s="233"/>
      <c r="O165" s="233"/>
      <c r="P165" s="233"/>
      <c r="Q165" s="233"/>
      <c r="R165" s="233"/>
      <c r="S165" s="233"/>
      <c r="T165" s="234"/>
      <c r="AT165" s="235" t="s">
        <v>168</v>
      </c>
      <c r="AU165" s="235" t="s">
        <v>84</v>
      </c>
      <c r="AV165" s="13" t="s">
        <v>86</v>
      </c>
      <c r="AW165" s="13" t="s">
        <v>34</v>
      </c>
      <c r="AX165" s="13" t="s">
        <v>84</v>
      </c>
      <c r="AY165" s="235" t="s">
        <v>154</v>
      </c>
    </row>
    <row r="166" spans="1:65" s="2" customFormat="1" ht="21.75" customHeight="1">
      <c r="A166" s="33"/>
      <c r="B166" s="34"/>
      <c r="C166" s="207" t="s">
        <v>8</v>
      </c>
      <c r="D166" s="207" t="s">
        <v>157</v>
      </c>
      <c r="E166" s="208" t="s">
        <v>667</v>
      </c>
      <c r="F166" s="209" t="s">
        <v>668</v>
      </c>
      <c r="G166" s="210" t="s">
        <v>185</v>
      </c>
      <c r="H166" s="211">
        <v>23.97</v>
      </c>
      <c r="I166" s="212"/>
      <c r="J166" s="213">
        <f>ROUND(I166*H166,2)</f>
        <v>0</v>
      </c>
      <c r="K166" s="209" t="s">
        <v>161</v>
      </c>
      <c r="L166" s="38"/>
      <c r="M166" s="214" t="s">
        <v>1</v>
      </c>
      <c r="N166" s="215" t="s">
        <v>42</v>
      </c>
      <c r="O166" s="70"/>
      <c r="P166" s="216">
        <f>O166*H166</f>
        <v>0</v>
      </c>
      <c r="Q166" s="216">
        <v>0</v>
      </c>
      <c r="R166" s="216">
        <f>Q166*H166</f>
        <v>0</v>
      </c>
      <c r="S166" s="216">
        <v>0</v>
      </c>
      <c r="T166" s="217">
        <f>S166*H166</f>
        <v>0</v>
      </c>
      <c r="U166" s="33"/>
      <c r="V166" s="33"/>
      <c r="W166" s="33"/>
      <c r="X166" s="33"/>
      <c r="Y166" s="33"/>
      <c r="Z166" s="33"/>
      <c r="AA166" s="33"/>
      <c r="AB166" s="33"/>
      <c r="AC166" s="33"/>
      <c r="AD166" s="33"/>
      <c r="AE166" s="33"/>
      <c r="AR166" s="218" t="s">
        <v>638</v>
      </c>
      <c r="AT166" s="218" t="s">
        <v>157</v>
      </c>
      <c r="AU166" s="218" t="s">
        <v>84</v>
      </c>
      <c r="AY166" s="16" t="s">
        <v>154</v>
      </c>
      <c r="BE166" s="219">
        <f>IF(N166="základní",J166,0)</f>
        <v>0</v>
      </c>
      <c r="BF166" s="219">
        <f>IF(N166="snížená",J166,0)</f>
        <v>0</v>
      </c>
      <c r="BG166" s="219">
        <f>IF(N166="zákl. přenesená",J166,0)</f>
        <v>0</v>
      </c>
      <c r="BH166" s="219">
        <f>IF(N166="sníž. přenesená",J166,0)</f>
        <v>0</v>
      </c>
      <c r="BI166" s="219">
        <f>IF(N166="nulová",J166,0)</f>
        <v>0</v>
      </c>
      <c r="BJ166" s="16" t="s">
        <v>84</v>
      </c>
      <c r="BK166" s="219">
        <f>ROUND(I166*H166,2)</f>
        <v>0</v>
      </c>
      <c r="BL166" s="16" t="s">
        <v>638</v>
      </c>
      <c r="BM166" s="218" t="s">
        <v>954</v>
      </c>
    </row>
    <row r="167" spans="1:65" s="2" customFormat="1" ht="68.25">
      <c r="A167" s="33"/>
      <c r="B167" s="34"/>
      <c r="C167" s="35"/>
      <c r="D167" s="220" t="s">
        <v>164</v>
      </c>
      <c r="E167" s="35"/>
      <c r="F167" s="221" t="s">
        <v>670</v>
      </c>
      <c r="G167" s="35"/>
      <c r="H167" s="35"/>
      <c r="I167" s="121"/>
      <c r="J167" s="35"/>
      <c r="K167" s="35"/>
      <c r="L167" s="38"/>
      <c r="M167" s="222"/>
      <c r="N167" s="223"/>
      <c r="O167" s="70"/>
      <c r="P167" s="70"/>
      <c r="Q167" s="70"/>
      <c r="R167" s="70"/>
      <c r="S167" s="70"/>
      <c r="T167" s="71"/>
      <c r="U167" s="33"/>
      <c r="V167" s="33"/>
      <c r="W167" s="33"/>
      <c r="X167" s="33"/>
      <c r="Y167" s="33"/>
      <c r="Z167" s="33"/>
      <c r="AA167" s="33"/>
      <c r="AB167" s="33"/>
      <c r="AC167" s="33"/>
      <c r="AD167" s="33"/>
      <c r="AE167" s="33"/>
      <c r="AT167" s="16" t="s">
        <v>164</v>
      </c>
      <c r="AU167" s="16" t="s">
        <v>84</v>
      </c>
    </row>
    <row r="168" spans="1:65" s="2" customFormat="1" ht="19.5">
      <c r="A168" s="33"/>
      <c r="B168" s="34"/>
      <c r="C168" s="35"/>
      <c r="D168" s="220" t="s">
        <v>166</v>
      </c>
      <c r="E168" s="35"/>
      <c r="F168" s="224" t="s">
        <v>641</v>
      </c>
      <c r="G168" s="35"/>
      <c r="H168" s="35"/>
      <c r="I168" s="121"/>
      <c r="J168" s="35"/>
      <c r="K168" s="35"/>
      <c r="L168" s="38"/>
      <c r="M168" s="222"/>
      <c r="N168" s="223"/>
      <c r="O168" s="70"/>
      <c r="P168" s="70"/>
      <c r="Q168" s="70"/>
      <c r="R168" s="70"/>
      <c r="S168" s="70"/>
      <c r="T168" s="71"/>
      <c r="U168" s="33"/>
      <c r="V168" s="33"/>
      <c r="W168" s="33"/>
      <c r="X168" s="33"/>
      <c r="Y168" s="33"/>
      <c r="Z168" s="33"/>
      <c r="AA168" s="33"/>
      <c r="AB168" s="33"/>
      <c r="AC168" s="33"/>
      <c r="AD168" s="33"/>
      <c r="AE168" s="33"/>
      <c r="AT168" s="16" t="s">
        <v>166</v>
      </c>
      <c r="AU168" s="16" t="s">
        <v>84</v>
      </c>
    </row>
    <row r="169" spans="1:65" s="13" customFormat="1" ht="11.25">
      <c r="B169" s="225"/>
      <c r="C169" s="226"/>
      <c r="D169" s="220" t="s">
        <v>168</v>
      </c>
      <c r="E169" s="227" t="s">
        <v>1</v>
      </c>
      <c r="F169" s="228" t="s">
        <v>955</v>
      </c>
      <c r="G169" s="226"/>
      <c r="H169" s="229">
        <v>23.97</v>
      </c>
      <c r="I169" s="230"/>
      <c r="J169" s="226"/>
      <c r="K169" s="226"/>
      <c r="L169" s="231"/>
      <c r="M169" s="232"/>
      <c r="N169" s="233"/>
      <c r="O169" s="233"/>
      <c r="P169" s="233"/>
      <c r="Q169" s="233"/>
      <c r="R169" s="233"/>
      <c r="S169" s="233"/>
      <c r="T169" s="234"/>
      <c r="AT169" s="235" t="s">
        <v>168</v>
      </c>
      <c r="AU169" s="235" t="s">
        <v>84</v>
      </c>
      <c r="AV169" s="13" t="s">
        <v>86</v>
      </c>
      <c r="AW169" s="13" t="s">
        <v>34</v>
      </c>
      <c r="AX169" s="13" t="s">
        <v>84</v>
      </c>
      <c r="AY169" s="235" t="s">
        <v>154</v>
      </c>
    </row>
    <row r="170" spans="1:65" s="2" customFormat="1" ht="21.75" customHeight="1">
      <c r="A170" s="33"/>
      <c r="B170" s="34"/>
      <c r="C170" s="207" t="s">
        <v>253</v>
      </c>
      <c r="D170" s="207" t="s">
        <v>157</v>
      </c>
      <c r="E170" s="208" t="s">
        <v>907</v>
      </c>
      <c r="F170" s="209" t="s">
        <v>908</v>
      </c>
      <c r="G170" s="210" t="s">
        <v>185</v>
      </c>
      <c r="H170" s="211">
        <v>6.4130000000000003</v>
      </c>
      <c r="I170" s="212"/>
      <c r="J170" s="213">
        <f>ROUND(I170*H170,2)</f>
        <v>0</v>
      </c>
      <c r="K170" s="209" t="s">
        <v>161</v>
      </c>
      <c r="L170" s="38"/>
      <c r="M170" s="214" t="s">
        <v>1</v>
      </c>
      <c r="N170" s="215" t="s">
        <v>42</v>
      </c>
      <c r="O170" s="70"/>
      <c r="P170" s="216">
        <f>O170*H170</f>
        <v>0</v>
      </c>
      <c r="Q170" s="216">
        <v>0</v>
      </c>
      <c r="R170" s="216">
        <f>Q170*H170</f>
        <v>0</v>
      </c>
      <c r="S170" s="216">
        <v>0</v>
      </c>
      <c r="T170" s="217">
        <f>S170*H170</f>
        <v>0</v>
      </c>
      <c r="U170" s="33"/>
      <c r="V170" s="33"/>
      <c r="W170" s="33"/>
      <c r="X170" s="33"/>
      <c r="Y170" s="33"/>
      <c r="Z170" s="33"/>
      <c r="AA170" s="33"/>
      <c r="AB170" s="33"/>
      <c r="AC170" s="33"/>
      <c r="AD170" s="33"/>
      <c r="AE170" s="33"/>
      <c r="AR170" s="218" t="s">
        <v>638</v>
      </c>
      <c r="AT170" s="218" t="s">
        <v>157</v>
      </c>
      <c r="AU170" s="218" t="s">
        <v>84</v>
      </c>
      <c r="AY170" s="16" t="s">
        <v>154</v>
      </c>
      <c r="BE170" s="219">
        <f>IF(N170="základní",J170,0)</f>
        <v>0</v>
      </c>
      <c r="BF170" s="219">
        <f>IF(N170="snížená",J170,0)</f>
        <v>0</v>
      </c>
      <c r="BG170" s="219">
        <f>IF(N170="zákl. přenesená",J170,0)</f>
        <v>0</v>
      </c>
      <c r="BH170" s="219">
        <f>IF(N170="sníž. přenesená",J170,0)</f>
        <v>0</v>
      </c>
      <c r="BI170" s="219">
        <f>IF(N170="nulová",J170,0)</f>
        <v>0</v>
      </c>
      <c r="BJ170" s="16" t="s">
        <v>84</v>
      </c>
      <c r="BK170" s="219">
        <f>ROUND(I170*H170,2)</f>
        <v>0</v>
      </c>
      <c r="BL170" s="16" t="s">
        <v>638</v>
      </c>
      <c r="BM170" s="218" t="s">
        <v>956</v>
      </c>
    </row>
    <row r="171" spans="1:65" s="2" customFormat="1" ht="68.25">
      <c r="A171" s="33"/>
      <c r="B171" s="34"/>
      <c r="C171" s="35"/>
      <c r="D171" s="220" t="s">
        <v>164</v>
      </c>
      <c r="E171" s="35"/>
      <c r="F171" s="221" t="s">
        <v>910</v>
      </c>
      <c r="G171" s="35"/>
      <c r="H171" s="35"/>
      <c r="I171" s="121"/>
      <c r="J171" s="35"/>
      <c r="K171" s="35"/>
      <c r="L171" s="38"/>
      <c r="M171" s="222"/>
      <c r="N171" s="223"/>
      <c r="O171" s="70"/>
      <c r="P171" s="70"/>
      <c r="Q171" s="70"/>
      <c r="R171" s="70"/>
      <c r="S171" s="70"/>
      <c r="T171" s="71"/>
      <c r="U171" s="33"/>
      <c r="V171" s="33"/>
      <c r="W171" s="33"/>
      <c r="X171" s="33"/>
      <c r="Y171" s="33"/>
      <c r="Z171" s="33"/>
      <c r="AA171" s="33"/>
      <c r="AB171" s="33"/>
      <c r="AC171" s="33"/>
      <c r="AD171" s="33"/>
      <c r="AE171" s="33"/>
      <c r="AT171" s="16" t="s">
        <v>164</v>
      </c>
      <c r="AU171" s="16" t="s">
        <v>84</v>
      </c>
    </row>
    <row r="172" spans="1:65" s="13" customFormat="1" ht="11.25">
      <c r="B172" s="225"/>
      <c r="C172" s="226"/>
      <c r="D172" s="220" t="s">
        <v>168</v>
      </c>
      <c r="E172" s="227" t="s">
        <v>1</v>
      </c>
      <c r="F172" s="228" t="s">
        <v>957</v>
      </c>
      <c r="G172" s="226"/>
      <c r="H172" s="229">
        <v>6.4130000000000003</v>
      </c>
      <c r="I172" s="230"/>
      <c r="J172" s="226"/>
      <c r="K172" s="226"/>
      <c r="L172" s="231"/>
      <c r="M172" s="232"/>
      <c r="N172" s="233"/>
      <c r="O172" s="233"/>
      <c r="P172" s="233"/>
      <c r="Q172" s="233"/>
      <c r="R172" s="233"/>
      <c r="S172" s="233"/>
      <c r="T172" s="234"/>
      <c r="AT172" s="235" t="s">
        <v>168</v>
      </c>
      <c r="AU172" s="235" t="s">
        <v>84</v>
      </c>
      <c r="AV172" s="13" t="s">
        <v>86</v>
      </c>
      <c r="AW172" s="13" t="s">
        <v>34</v>
      </c>
      <c r="AX172" s="13" t="s">
        <v>84</v>
      </c>
      <c r="AY172" s="235" t="s">
        <v>154</v>
      </c>
    </row>
    <row r="173" spans="1:65" s="2" customFormat="1" ht="21.75" customHeight="1">
      <c r="A173" s="33"/>
      <c r="B173" s="34"/>
      <c r="C173" s="207" t="s">
        <v>259</v>
      </c>
      <c r="D173" s="207" t="s">
        <v>157</v>
      </c>
      <c r="E173" s="208" t="s">
        <v>922</v>
      </c>
      <c r="F173" s="209" t="s">
        <v>923</v>
      </c>
      <c r="G173" s="210" t="s">
        <v>185</v>
      </c>
      <c r="H173" s="211">
        <v>16.835999999999999</v>
      </c>
      <c r="I173" s="212"/>
      <c r="J173" s="213">
        <f>ROUND(I173*H173,2)</f>
        <v>0</v>
      </c>
      <c r="K173" s="209" t="s">
        <v>161</v>
      </c>
      <c r="L173" s="38"/>
      <c r="M173" s="214" t="s">
        <v>1</v>
      </c>
      <c r="N173" s="215" t="s">
        <v>42</v>
      </c>
      <c r="O173" s="70"/>
      <c r="P173" s="216">
        <f>O173*H173</f>
        <v>0</v>
      </c>
      <c r="Q173" s="216">
        <v>0</v>
      </c>
      <c r="R173" s="216">
        <f>Q173*H173</f>
        <v>0</v>
      </c>
      <c r="S173" s="216">
        <v>0</v>
      </c>
      <c r="T173" s="217">
        <f>S173*H173</f>
        <v>0</v>
      </c>
      <c r="U173" s="33"/>
      <c r="V173" s="33"/>
      <c r="W173" s="33"/>
      <c r="X173" s="33"/>
      <c r="Y173" s="33"/>
      <c r="Z173" s="33"/>
      <c r="AA173" s="33"/>
      <c r="AB173" s="33"/>
      <c r="AC173" s="33"/>
      <c r="AD173" s="33"/>
      <c r="AE173" s="33"/>
      <c r="AR173" s="218" t="s">
        <v>638</v>
      </c>
      <c r="AT173" s="218" t="s">
        <v>157</v>
      </c>
      <c r="AU173" s="218" t="s">
        <v>84</v>
      </c>
      <c r="AY173" s="16" t="s">
        <v>154</v>
      </c>
      <c r="BE173" s="219">
        <f>IF(N173="základní",J173,0)</f>
        <v>0</v>
      </c>
      <c r="BF173" s="219">
        <f>IF(N173="snížená",J173,0)</f>
        <v>0</v>
      </c>
      <c r="BG173" s="219">
        <f>IF(N173="zákl. přenesená",J173,0)</f>
        <v>0</v>
      </c>
      <c r="BH173" s="219">
        <f>IF(N173="sníž. přenesená",J173,0)</f>
        <v>0</v>
      </c>
      <c r="BI173" s="219">
        <f>IF(N173="nulová",J173,0)</f>
        <v>0</v>
      </c>
      <c r="BJ173" s="16" t="s">
        <v>84</v>
      </c>
      <c r="BK173" s="219">
        <f>ROUND(I173*H173,2)</f>
        <v>0</v>
      </c>
      <c r="BL173" s="16" t="s">
        <v>638</v>
      </c>
      <c r="BM173" s="218" t="s">
        <v>958</v>
      </c>
    </row>
    <row r="174" spans="1:65" s="2" customFormat="1" ht="68.25">
      <c r="A174" s="33"/>
      <c r="B174" s="34"/>
      <c r="C174" s="35"/>
      <c r="D174" s="220" t="s">
        <v>164</v>
      </c>
      <c r="E174" s="35"/>
      <c r="F174" s="221" t="s">
        <v>925</v>
      </c>
      <c r="G174" s="35"/>
      <c r="H174" s="35"/>
      <c r="I174" s="121"/>
      <c r="J174" s="35"/>
      <c r="K174" s="35"/>
      <c r="L174" s="38"/>
      <c r="M174" s="222"/>
      <c r="N174" s="223"/>
      <c r="O174" s="70"/>
      <c r="P174" s="70"/>
      <c r="Q174" s="70"/>
      <c r="R174" s="70"/>
      <c r="S174" s="70"/>
      <c r="T174" s="71"/>
      <c r="U174" s="33"/>
      <c r="V174" s="33"/>
      <c r="W174" s="33"/>
      <c r="X174" s="33"/>
      <c r="Y174" s="33"/>
      <c r="Z174" s="33"/>
      <c r="AA174" s="33"/>
      <c r="AB174" s="33"/>
      <c r="AC174" s="33"/>
      <c r="AD174" s="33"/>
      <c r="AE174" s="33"/>
      <c r="AT174" s="16" t="s">
        <v>164</v>
      </c>
      <c r="AU174" s="16" t="s">
        <v>84</v>
      </c>
    </row>
    <row r="175" spans="1:65" s="13" customFormat="1" ht="11.25">
      <c r="B175" s="225"/>
      <c r="C175" s="226"/>
      <c r="D175" s="220" t="s">
        <v>168</v>
      </c>
      <c r="E175" s="227" t="s">
        <v>1</v>
      </c>
      <c r="F175" s="228" t="s">
        <v>959</v>
      </c>
      <c r="G175" s="226"/>
      <c r="H175" s="229">
        <v>16.835999999999999</v>
      </c>
      <c r="I175" s="230"/>
      <c r="J175" s="226"/>
      <c r="K175" s="226"/>
      <c r="L175" s="231"/>
      <c r="M175" s="232"/>
      <c r="N175" s="233"/>
      <c r="O175" s="233"/>
      <c r="P175" s="233"/>
      <c r="Q175" s="233"/>
      <c r="R175" s="233"/>
      <c r="S175" s="233"/>
      <c r="T175" s="234"/>
      <c r="AT175" s="235" t="s">
        <v>168</v>
      </c>
      <c r="AU175" s="235" t="s">
        <v>84</v>
      </c>
      <c r="AV175" s="13" t="s">
        <v>86</v>
      </c>
      <c r="AW175" s="13" t="s">
        <v>34</v>
      </c>
      <c r="AX175" s="13" t="s">
        <v>84</v>
      </c>
      <c r="AY175" s="235" t="s">
        <v>154</v>
      </c>
    </row>
    <row r="176" spans="1:65" s="2" customFormat="1" ht="21.75" customHeight="1">
      <c r="A176" s="33"/>
      <c r="B176" s="34"/>
      <c r="C176" s="207" t="s">
        <v>264</v>
      </c>
      <c r="D176" s="207" t="s">
        <v>157</v>
      </c>
      <c r="E176" s="208" t="s">
        <v>922</v>
      </c>
      <c r="F176" s="209" t="s">
        <v>923</v>
      </c>
      <c r="G176" s="210" t="s">
        <v>185</v>
      </c>
      <c r="H176" s="211">
        <v>25.852</v>
      </c>
      <c r="I176" s="212"/>
      <c r="J176" s="213">
        <f>ROUND(I176*H176,2)</f>
        <v>0</v>
      </c>
      <c r="K176" s="209" t="s">
        <v>161</v>
      </c>
      <c r="L176" s="38"/>
      <c r="M176" s="214" t="s">
        <v>1</v>
      </c>
      <c r="N176" s="215" t="s">
        <v>42</v>
      </c>
      <c r="O176" s="70"/>
      <c r="P176" s="216">
        <f>O176*H176</f>
        <v>0</v>
      </c>
      <c r="Q176" s="216">
        <v>0</v>
      </c>
      <c r="R176" s="216">
        <f>Q176*H176</f>
        <v>0</v>
      </c>
      <c r="S176" s="216">
        <v>0</v>
      </c>
      <c r="T176" s="217">
        <f>S176*H176</f>
        <v>0</v>
      </c>
      <c r="U176" s="33"/>
      <c r="V176" s="33"/>
      <c r="W176" s="33"/>
      <c r="X176" s="33"/>
      <c r="Y176" s="33"/>
      <c r="Z176" s="33"/>
      <c r="AA176" s="33"/>
      <c r="AB176" s="33"/>
      <c r="AC176" s="33"/>
      <c r="AD176" s="33"/>
      <c r="AE176" s="33"/>
      <c r="AR176" s="218" t="s">
        <v>638</v>
      </c>
      <c r="AT176" s="218" t="s">
        <v>157</v>
      </c>
      <c r="AU176" s="218" t="s">
        <v>84</v>
      </c>
      <c r="AY176" s="16" t="s">
        <v>154</v>
      </c>
      <c r="BE176" s="219">
        <f>IF(N176="základní",J176,0)</f>
        <v>0</v>
      </c>
      <c r="BF176" s="219">
        <f>IF(N176="snížená",J176,0)</f>
        <v>0</v>
      </c>
      <c r="BG176" s="219">
        <f>IF(N176="zákl. přenesená",J176,0)</f>
        <v>0</v>
      </c>
      <c r="BH176" s="219">
        <f>IF(N176="sníž. přenesená",J176,0)</f>
        <v>0</v>
      </c>
      <c r="BI176" s="219">
        <f>IF(N176="nulová",J176,0)</f>
        <v>0</v>
      </c>
      <c r="BJ176" s="16" t="s">
        <v>84</v>
      </c>
      <c r="BK176" s="219">
        <f>ROUND(I176*H176,2)</f>
        <v>0</v>
      </c>
      <c r="BL176" s="16" t="s">
        <v>638</v>
      </c>
      <c r="BM176" s="218" t="s">
        <v>960</v>
      </c>
    </row>
    <row r="177" spans="1:51" s="2" customFormat="1" ht="68.25">
      <c r="A177" s="33"/>
      <c r="B177" s="34"/>
      <c r="C177" s="35"/>
      <c r="D177" s="220" t="s">
        <v>164</v>
      </c>
      <c r="E177" s="35"/>
      <c r="F177" s="221" t="s">
        <v>925</v>
      </c>
      <c r="G177" s="35"/>
      <c r="H177" s="35"/>
      <c r="I177" s="121"/>
      <c r="J177" s="35"/>
      <c r="K177" s="35"/>
      <c r="L177" s="38"/>
      <c r="M177" s="222"/>
      <c r="N177" s="223"/>
      <c r="O177" s="70"/>
      <c r="P177" s="70"/>
      <c r="Q177" s="70"/>
      <c r="R177" s="70"/>
      <c r="S177" s="70"/>
      <c r="T177" s="71"/>
      <c r="U177" s="33"/>
      <c r="V177" s="33"/>
      <c r="W177" s="33"/>
      <c r="X177" s="33"/>
      <c r="Y177" s="33"/>
      <c r="Z177" s="33"/>
      <c r="AA177" s="33"/>
      <c r="AB177" s="33"/>
      <c r="AC177" s="33"/>
      <c r="AD177" s="33"/>
      <c r="AE177" s="33"/>
      <c r="AT177" s="16" t="s">
        <v>164</v>
      </c>
      <c r="AU177" s="16" t="s">
        <v>84</v>
      </c>
    </row>
    <row r="178" spans="1:51" s="13" customFormat="1" ht="11.25">
      <c r="B178" s="225"/>
      <c r="C178" s="226"/>
      <c r="D178" s="220" t="s">
        <v>168</v>
      </c>
      <c r="E178" s="227" t="s">
        <v>1</v>
      </c>
      <c r="F178" s="228" t="s">
        <v>961</v>
      </c>
      <c r="G178" s="226"/>
      <c r="H178" s="229">
        <v>25.852</v>
      </c>
      <c r="I178" s="230"/>
      <c r="J178" s="226"/>
      <c r="K178" s="226"/>
      <c r="L178" s="231"/>
      <c r="M178" s="257"/>
      <c r="N178" s="258"/>
      <c r="O178" s="258"/>
      <c r="P178" s="258"/>
      <c r="Q178" s="258"/>
      <c r="R178" s="258"/>
      <c r="S178" s="258"/>
      <c r="T178" s="259"/>
      <c r="AT178" s="235" t="s">
        <v>168</v>
      </c>
      <c r="AU178" s="235" t="s">
        <v>84</v>
      </c>
      <c r="AV178" s="13" t="s">
        <v>86</v>
      </c>
      <c r="AW178" s="13" t="s">
        <v>34</v>
      </c>
      <c r="AX178" s="13" t="s">
        <v>84</v>
      </c>
      <c r="AY178" s="235" t="s">
        <v>154</v>
      </c>
    </row>
    <row r="179" spans="1:51" s="2" customFormat="1" ht="6.95" customHeight="1">
      <c r="A179" s="33"/>
      <c r="B179" s="53"/>
      <c r="C179" s="54"/>
      <c r="D179" s="54"/>
      <c r="E179" s="54"/>
      <c r="F179" s="54"/>
      <c r="G179" s="54"/>
      <c r="H179" s="54"/>
      <c r="I179" s="157"/>
      <c r="J179" s="54"/>
      <c r="K179" s="54"/>
      <c r="L179" s="38"/>
      <c r="M179" s="33"/>
      <c r="O179" s="33"/>
      <c r="P179" s="33"/>
      <c r="Q179" s="33"/>
      <c r="R179" s="33"/>
      <c r="S179" s="33"/>
      <c r="T179" s="33"/>
      <c r="U179" s="33"/>
      <c r="V179" s="33"/>
      <c r="W179" s="33"/>
      <c r="X179" s="33"/>
      <c r="Y179" s="33"/>
      <c r="Z179" s="33"/>
      <c r="AA179" s="33"/>
      <c r="AB179" s="33"/>
      <c r="AC179" s="33"/>
      <c r="AD179" s="33"/>
      <c r="AE179" s="33"/>
    </row>
  </sheetData>
  <sheetProtection algorithmName="SHA-512" hashValue="SOsveR+jHeYO/wiJuAxOrGpXlGvN3kPUU8ajcHoNc5rpi3hcfy7Ur7gjxeV0USLdJ6OFeiRQok8gi9JmMxQffA==" saltValue="KdIfpW6p+tpnGS0C2VaVlTWn7ie6sHoUYmiQBqE19uwJCxALVMrwW1L/WsiGfBnDQP0EjRdf4WCfqfjt3UgQ0Q==" spinCount="100000" sheet="1" objects="1" scenarios="1" formatColumns="0" formatRows="0" autoFilter="0"/>
  <autoFilter ref="C122:K178"/>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8"/>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92"/>
      <c r="M2" s="292"/>
      <c r="N2" s="292"/>
      <c r="O2" s="292"/>
      <c r="P2" s="292"/>
      <c r="Q2" s="292"/>
      <c r="R2" s="292"/>
      <c r="S2" s="292"/>
      <c r="T2" s="292"/>
      <c r="U2" s="292"/>
      <c r="V2" s="292"/>
      <c r="AT2" s="16" t="s">
        <v>100</v>
      </c>
    </row>
    <row r="3" spans="1:46" s="1" customFormat="1" ht="6.95" customHeight="1">
      <c r="B3" s="115"/>
      <c r="C3" s="116"/>
      <c r="D3" s="116"/>
      <c r="E3" s="116"/>
      <c r="F3" s="116"/>
      <c r="G3" s="116"/>
      <c r="H3" s="116"/>
      <c r="I3" s="117"/>
      <c r="J3" s="116"/>
      <c r="K3" s="116"/>
      <c r="L3" s="19"/>
      <c r="AT3" s="16" t="s">
        <v>86</v>
      </c>
    </row>
    <row r="4" spans="1:46" s="1" customFormat="1" ht="24.95" customHeight="1">
      <c r="B4" s="19"/>
      <c r="D4" s="118" t="s">
        <v>126</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0" t="str">
        <f>'Rekapitulace stavby'!K6</f>
        <v>Oprava kolejí a výhybek v žst. Hradec nad Moravicí</v>
      </c>
      <c r="F7" s="311"/>
      <c r="G7" s="311"/>
      <c r="H7" s="311"/>
      <c r="I7" s="114"/>
      <c r="L7" s="19"/>
    </row>
    <row r="8" spans="1:46" s="1" customFormat="1" ht="12" customHeight="1">
      <c r="B8" s="19"/>
      <c r="D8" s="120" t="s">
        <v>127</v>
      </c>
      <c r="I8" s="114"/>
      <c r="L8" s="19"/>
    </row>
    <row r="9" spans="1:46" s="2" customFormat="1" ht="16.5" customHeight="1">
      <c r="A9" s="33"/>
      <c r="B9" s="38"/>
      <c r="C9" s="33"/>
      <c r="D9" s="33"/>
      <c r="E9" s="310" t="s">
        <v>128</v>
      </c>
      <c r="F9" s="312"/>
      <c r="G9" s="312"/>
      <c r="H9" s="312"/>
      <c r="I9" s="121"/>
      <c r="J9" s="33"/>
      <c r="K9" s="33"/>
      <c r="L9" s="50"/>
      <c r="S9" s="33"/>
      <c r="T9" s="33"/>
      <c r="U9" s="33"/>
      <c r="V9" s="33"/>
      <c r="W9" s="33"/>
      <c r="X9" s="33"/>
      <c r="Y9" s="33"/>
      <c r="Z9" s="33"/>
      <c r="AA9" s="33"/>
      <c r="AB9" s="33"/>
      <c r="AC9" s="33"/>
      <c r="AD9" s="33"/>
      <c r="AE9" s="33"/>
    </row>
    <row r="10" spans="1:46" s="2" customFormat="1" ht="12" customHeight="1">
      <c r="A10" s="33"/>
      <c r="B10" s="38"/>
      <c r="C10" s="33"/>
      <c r="D10" s="120" t="s">
        <v>129</v>
      </c>
      <c r="E10" s="33"/>
      <c r="F10" s="33"/>
      <c r="G10" s="33"/>
      <c r="H10" s="33"/>
      <c r="I10" s="121"/>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3" t="s">
        <v>962</v>
      </c>
      <c r="F11" s="312"/>
      <c r="G11" s="312"/>
      <c r="H11" s="312"/>
      <c r="I11" s="121"/>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21"/>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20" t="s">
        <v>18</v>
      </c>
      <c r="E13" s="33"/>
      <c r="F13" s="109" t="s">
        <v>1</v>
      </c>
      <c r="G13" s="33"/>
      <c r="H13" s="33"/>
      <c r="I13" s="122"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20</v>
      </c>
      <c r="E14" s="33"/>
      <c r="F14" s="109" t="s">
        <v>21</v>
      </c>
      <c r="G14" s="33"/>
      <c r="H14" s="33"/>
      <c r="I14" s="122" t="s">
        <v>22</v>
      </c>
      <c r="J14" s="123" t="str">
        <f>'Rekapitulace stavby'!AN8</f>
        <v>12. 6. 2020</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21"/>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20" t="s">
        <v>24</v>
      </c>
      <c r="E16" s="33"/>
      <c r="F16" s="33"/>
      <c r="G16" s="33"/>
      <c r="H16" s="33"/>
      <c r="I16" s="122"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22" t="s">
        <v>28</v>
      </c>
      <c r="J17" s="109" t="s">
        <v>29</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21"/>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20" t="s">
        <v>30</v>
      </c>
      <c r="E19" s="33"/>
      <c r="F19" s="33"/>
      <c r="G19" s="33"/>
      <c r="H19" s="33"/>
      <c r="I19" s="122"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4" t="str">
        <f>'Rekapitulace stavby'!E14</f>
        <v>Vyplň údaj</v>
      </c>
      <c r="F20" s="315"/>
      <c r="G20" s="315"/>
      <c r="H20" s="315"/>
      <c r="I20" s="122"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21"/>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20" t="s">
        <v>32</v>
      </c>
      <c r="E22" s="33"/>
      <c r="F22" s="33"/>
      <c r="G22" s="33"/>
      <c r="H22" s="33"/>
      <c r="I22" s="122" t="s">
        <v>25</v>
      </c>
      <c r="J22" s="109" t="s">
        <v>1</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
        <v>33</v>
      </c>
      <c r="F23" s="33"/>
      <c r="G23" s="33"/>
      <c r="H23" s="33"/>
      <c r="I23" s="122" t="s">
        <v>28</v>
      </c>
      <c r="J23" s="109" t="s">
        <v>1</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21"/>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20" t="s">
        <v>35</v>
      </c>
      <c r="E25" s="33"/>
      <c r="F25" s="33"/>
      <c r="G25" s="33"/>
      <c r="H25" s="33"/>
      <c r="I25" s="122" t="s">
        <v>25</v>
      </c>
      <c r="J25" s="109" t="s">
        <v>1</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
        <v>33</v>
      </c>
      <c r="F26" s="33"/>
      <c r="G26" s="33"/>
      <c r="H26" s="33"/>
      <c r="I26" s="122" t="s">
        <v>28</v>
      </c>
      <c r="J26" s="109" t="s">
        <v>1</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21"/>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20" t="s">
        <v>36</v>
      </c>
      <c r="E28" s="33"/>
      <c r="F28" s="33"/>
      <c r="G28" s="33"/>
      <c r="H28" s="33"/>
      <c r="I28" s="121"/>
      <c r="J28" s="33"/>
      <c r="K28" s="33"/>
      <c r="L28" s="50"/>
      <c r="S28" s="33"/>
      <c r="T28" s="33"/>
      <c r="U28" s="33"/>
      <c r="V28" s="33"/>
      <c r="W28" s="33"/>
      <c r="X28" s="33"/>
      <c r="Y28" s="33"/>
      <c r="Z28" s="33"/>
      <c r="AA28" s="33"/>
      <c r="AB28" s="33"/>
      <c r="AC28" s="33"/>
      <c r="AD28" s="33"/>
      <c r="AE28" s="33"/>
    </row>
    <row r="29" spans="1:31" s="8" customFormat="1" ht="16.5" customHeight="1">
      <c r="A29" s="124"/>
      <c r="B29" s="125"/>
      <c r="C29" s="124"/>
      <c r="D29" s="124"/>
      <c r="E29" s="316" t="s">
        <v>1</v>
      </c>
      <c r="F29" s="316"/>
      <c r="G29" s="316"/>
      <c r="H29" s="316"/>
      <c r="I29" s="126"/>
      <c r="J29" s="124"/>
      <c r="K29" s="124"/>
      <c r="L29" s="127"/>
      <c r="S29" s="124"/>
      <c r="T29" s="124"/>
      <c r="U29" s="124"/>
      <c r="V29" s="124"/>
      <c r="W29" s="124"/>
      <c r="X29" s="124"/>
      <c r="Y29" s="124"/>
      <c r="Z29" s="124"/>
      <c r="AA29" s="124"/>
      <c r="AB29" s="124"/>
      <c r="AC29" s="124"/>
      <c r="AD29" s="124"/>
      <c r="AE29" s="124"/>
    </row>
    <row r="30" spans="1:31" s="2" customFormat="1" ht="6.95" customHeight="1">
      <c r="A30" s="33"/>
      <c r="B30" s="38"/>
      <c r="C30" s="33"/>
      <c r="D30" s="33"/>
      <c r="E30" s="33"/>
      <c r="F30" s="33"/>
      <c r="G30" s="33"/>
      <c r="H30" s="33"/>
      <c r="I30" s="121"/>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25.35" customHeight="1">
      <c r="A32" s="33"/>
      <c r="B32" s="38"/>
      <c r="C32" s="33"/>
      <c r="D32" s="130" t="s">
        <v>37</v>
      </c>
      <c r="E32" s="33"/>
      <c r="F32" s="33"/>
      <c r="G32" s="33"/>
      <c r="H32" s="33"/>
      <c r="I32" s="121"/>
      <c r="J32" s="131">
        <f>ROUND(J123,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32" t="s">
        <v>39</v>
      </c>
      <c r="G34" s="33"/>
      <c r="H34" s="33"/>
      <c r="I34" s="133" t="s">
        <v>38</v>
      </c>
      <c r="J34" s="132" t="s">
        <v>40</v>
      </c>
      <c r="K34" s="33"/>
      <c r="L34" s="50"/>
      <c r="S34" s="33"/>
      <c r="T34" s="33"/>
      <c r="U34" s="33"/>
      <c r="V34" s="33"/>
      <c r="W34" s="33"/>
      <c r="X34" s="33"/>
      <c r="Y34" s="33"/>
      <c r="Z34" s="33"/>
      <c r="AA34" s="33"/>
      <c r="AB34" s="33"/>
      <c r="AC34" s="33"/>
      <c r="AD34" s="33"/>
      <c r="AE34" s="33"/>
    </row>
    <row r="35" spans="1:31" s="2" customFormat="1" ht="14.45" customHeight="1">
      <c r="A35" s="33"/>
      <c r="B35" s="38"/>
      <c r="C35" s="33"/>
      <c r="D35" s="134" t="s">
        <v>41</v>
      </c>
      <c r="E35" s="120" t="s">
        <v>42</v>
      </c>
      <c r="F35" s="135">
        <f>ROUND((SUM(BE123:BE257)),  2)</f>
        <v>0</v>
      </c>
      <c r="G35" s="33"/>
      <c r="H35" s="33"/>
      <c r="I35" s="136">
        <v>0.21</v>
      </c>
      <c r="J35" s="135">
        <f>ROUND(((SUM(BE123:BE257))*I35),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20" t="s">
        <v>43</v>
      </c>
      <c r="F36" s="135">
        <f>ROUND((SUM(BF123:BF257)),  2)</f>
        <v>0</v>
      </c>
      <c r="G36" s="33"/>
      <c r="H36" s="33"/>
      <c r="I36" s="136">
        <v>0.15</v>
      </c>
      <c r="J36" s="135">
        <f>ROUND(((SUM(BF123:BF257))*I36),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44</v>
      </c>
      <c r="F37" s="135">
        <f>ROUND((SUM(BG123:BG257)),  2)</f>
        <v>0</v>
      </c>
      <c r="G37" s="33"/>
      <c r="H37" s="33"/>
      <c r="I37" s="136">
        <v>0.21</v>
      </c>
      <c r="J37" s="135">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20" t="s">
        <v>45</v>
      </c>
      <c r="F38" s="135">
        <f>ROUND((SUM(BH123:BH257)),  2)</f>
        <v>0</v>
      </c>
      <c r="G38" s="33"/>
      <c r="H38" s="33"/>
      <c r="I38" s="136">
        <v>0.15</v>
      </c>
      <c r="J38" s="135">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46</v>
      </c>
      <c r="F39" s="135">
        <f>ROUND((SUM(BI123:BI257)),  2)</f>
        <v>0</v>
      </c>
      <c r="G39" s="33"/>
      <c r="H39" s="33"/>
      <c r="I39" s="136">
        <v>0</v>
      </c>
      <c r="J39" s="135">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2" customFormat="1" ht="25.35" customHeight="1">
      <c r="A41" s="33"/>
      <c r="B41" s="38"/>
      <c r="C41" s="137"/>
      <c r="D41" s="138" t="s">
        <v>47</v>
      </c>
      <c r="E41" s="139"/>
      <c r="F41" s="139"/>
      <c r="G41" s="140" t="s">
        <v>48</v>
      </c>
      <c r="H41" s="141" t="s">
        <v>49</v>
      </c>
      <c r="I41" s="142"/>
      <c r="J41" s="143">
        <f>SUM(J32:J39)</f>
        <v>0</v>
      </c>
      <c r="K41" s="144"/>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131</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7" t="str">
        <f>E7</f>
        <v>Oprava kolejí a výhybek v žst. Hradec nad Moravicí</v>
      </c>
      <c r="F85" s="318"/>
      <c r="G85" s="318"/>
      <c r="H85" s="318"/>
      <c r="I85" s="121"/>
      <c r="J85" s="35"/>
      <c r="K85" s="35"/>
      <c r="L85" s="50"/>
      <c r="S85" s="33"/>
      <c r="T85" s="33"/>
      <c r="U85" s="33"/>
      <c r="V85" s="33"/>
      <c r="W85" s="33"/>
      <c r="X85" s="33"/>
      <c r="Y85" s="33"/>
      <c r="Z85" s="33"/>
      <c r="AA85" s="33"/>
      <c r="AB85" s="33"/>
      <c r="AC85" s="33"/>
      <c r="AD85" s="33"/>
      <c r="AE85" s="33"/>
    </row>
    <row r="86" spans="1:31" s="1" customFormat="1" ht="12" customHeight="1">
      <c r="B86" s="20"/>
      <c r="C86" s="28" t="s">
        <v>127</v>
      </c>
      <c r="D86" s="21"/>
      <c r="E86" s="21"/>
      <c r="F86" s="21"/>
      <c r="G86" s="21"/>
      <c r="H86" s="21"/>
      <c r="I86" s="114"/>
      <c r="J86" s="21"/>
      <c r="K86" s="21"/>
      <c r="L86" s="19"/>
    </row>
    <row r="87" spans="1:31" s="2" customFormat="1" ht="16.5" customHeight="1">
      <c r="A87" s="33"/>
      <c r="B87" s="34"/>
      <c r="C87" s="35"/>
      <c r="D87" s="35"/>
      <c r="E87" s="317" t="s">
        <v>128</v>
      </c>
      <c r="F87" s="319"/>
      <c r="G87" s="319"/>
      <c r="H87" s="319"/>
      <c r="I87" s="121"/>
      <c r="J87" s="35"/>
      <c r="K87" s="35"/>
      <c r="L87" s="50"/>
      <c r="S87" s="33"/>
      <c r="T87" s="33"/>
      <c r="U87" s="33"/>
      <c r="V87" s="33"/>
      <c r="W87" s="33"/>
      <c r="X87" s="33"/>
      <c r="Y87" s="33"/>
      <c r="Z87" s="33"/>
      <c r="AA87" s="33"/>
      <c r="AB87" s="33"/>
      <c r="AC87" s="33"/>
      <c r="AD87" s="33"/>
      <c r="AE87" s="33"/>
    </row>
    <row r="88" spans="1:31" s="2" customFormat="1" ht="12" customHeight="1">
      <c r="A88" s="33"/>
      <c r="B88" s="34"/>
      <c r="C88" s="28" t="s">
        <v>129</v>
      </c>
      <c r="D88" s="35"/>
      <c r="E88" s="35"/>
      <c r="F88" s="35"/>
      <c r="G88" s="35"/>
      <c r="H88" s="35"/>
      <c r="I88" s="121"/>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70" t="str">
        <f>E11</f>
        <v>SO 01-04 - Úprava zpevněných ploch u VB</v>
      </c>
      <c r="F89" s="319"/>
      <c r="G89" s="319"/>
      <c r="H89" s="319"/>
      <c r="I89" s="121"/>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Opava</v>
      </c>
      <c r="G91" s="35"/>
      <c r="H91" s="35"/>
      <c r="I91" s="122" t="s">
        <v>22</v>
      </c>
      <c r="J91" s="65" t="str">
        <f>IF(J14="","",J14)</f>
        <v>12. 6. 2020</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5.2" customHeight="1">
      <c r="A93" s="33"/>
      <c r="B93" s="34"/>
      <c r="C93" s="28" t="s">
        <v>24</v>
      </c>
      <c r="D93" s="35"/>
      <c r="E93" s="35"/>
      <c r="F93" s="26" t="str">
        <f>E17</f>
        <v>Správa železnic, státní organizace, OŘ Ostrava</v>
      </c>
      <c r="G93" s="35"/>
      <c r="H93" s="35"/>
      <c r="I93" s="122" t="s">
        <v>32</v>
      </c>
      <c r="J93" s="31" t="str">
        <f>E23</f>
        <v xml:space="preserve"> </v>
      </c>
      <c r="K93" s="35"/>
      <c r="L93" s="50"/>
      <c r="S93" s="33"/>
      <c r="T93" s="33"/>
      <c r="U93" s="33"/>
      <c r="V93" s="33"/>
      <c r="W93" s="33"/>
      <c r="X93" s="33"/>
      <c r="Y93" s="33"/>
      <c r="Z93" s="33"/>
      <c r="AA93" s="33"/>
      <c r="AB93" s="33"/>
      <c r="AC93" s="33"/>
      <c r="AD93" s="33"/>
      <c r="AE93" s="33"/>
    </row>
    <row r="94" spans="1:31" s="2" customFormat="1" ht="15.2" customHeight="1">
      <c r="A94" s="33"/>
      <c r="B94" s="34"/>
      <c r="C94" s="28" t="s">
        <v>30</v>
      </c>
      <c r="D94" s="35"/>
      <c r="E94" s="35"/>
      <c r="F94" s="26" t="str">
        <f>IF(E20="","",E20)</f>
        <v>Vyplň údaj</v>
      </c>
      <c r="G94" s="35"/>
      <c r="H94" s="35"/>
      <c r="I94" s="122" t="s">
        <v>35</v>
      </c>
      <c r="J94" s="31" t="str">
        <f>E26</f>
        <v xml:space="preserve"> </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31" s="2" customFormat="1" ht="29.25" customHeight="1">
      <c r="A96" s="33"/>
      <c r="B96" s="34"/>
      <c r="C96" s="161" t="s">
        <v>132</v>
      </c>
      <c r="D96" s="162"/>
      <c r="E96" s="162"/>
      <c r="F96" s="162"/>
      <c r="G96" s="162"/>
      <c r="H96" s="162"/>
      <c r="I96" s="163"/>
      <c r="J96" s="164" t="s">
        <v>133</v>
      </c>
      <c r="K96" s="162"/>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2.9" customHeight="1">
      <c r="A98" s="33"/>
      <c r="B98" s="34"/>
      <c r="C98" s="165" t="s">
        <v>134</v>
      </c>
      <c r="D98" s="35"/>
      <c r="E98" s="35"/>
      <c r="F98" s="35"/>
      <c r="G98" s="35"/>
      <c r="H98" s="35"/>
      <c r="I98" s="121"/>
      <c r="J98" s="83">
        <f>J123</f>
        <v>0</v>
      </c>
      <c r="K98" s="35"/>
      <c r="L98" s="50"/>
      <c r="S98" s="33"/>
      <c r="T98" s="33"/>
      <c r="U98" s="33"/>
      <c r="V98" s="33"/>
      <c r="W98" s="33"/>
      <c r="X98" s="33"/>
      <c r="Y98" s="33"/>
      <c r="Z98" s="33"/>
      <c r="AA98" s="33"/>
      <c r="AB98" s="33"/>
      <c r="AC98" s="33"/>
      <c r="AD98" s="33"/>
      <c r="AE98" s="33"/>
      <c r="AU98" s="16" t="s">
        <v>135</v>
      </c>
    </row>
    <row r="99" spans="1:47" s="9" customFormat="1" ht="24.95" customHeight="1">
      <c r="B99" s="166"/>
      <c r="C99" s="167"/>
      <c r="D99" s="168" t="s">
        <v>136</v>
      </c>
      <c r="E99" s="169"/>
      <c r="F99" s="169"/>
      <c r="G99" s="169"/>
      <c r="H99" s="169"/>
      <c r="I99" s="170"/>
      <c r="J99" s="171">
        <f>J124</f>
        <v>0</v>
      </c>
      <c r="K99" s="167"/>
      <c r="L99" s="172"/>
    </row>
    <row r="100" spans="1:47" s="10" customFormat="1" ht="19.899999999999999" customHeight="1">
      <c r="B100" s="173"/>
      <c r="C100" s="103"/>
      <c r="D100" s="174" t="s">
        <v>137</v>
      </c>
      <c r="E100" s="175"/>
      <c r="F100" s="175"/>
      <c r="G100" s="175"/>
      <c r="H100" s="175"/>
      <c r="I100" s="176"/>
      <c r="J100" s="177">
        <f>J125</f>
        <v>0</v>
      </c>
      <c r="K100" s="103"/>
      <c r="L100" s="178"/>
    </row>
    <row r="101" spans="1:47" s="9" customFormat="1" ht="24.95" customHeight="1">
      <c r="B101" s="166"/>
      <c r="C101" s="167"/>
      <c r="D101" s="168" t="s">
        <v>138</v>
      </c>
      <c r="E101" s="169"/>
      <c r="F101" s="169"/>
      <c r="G101" s="169"/>
      <c r="H101" s="169"/>
      <c r="I101" s="170"/>
      <c r="J101" s="171">
        <f>J234</f>
        <v>0</v>
      </c>
      <c r="K101" s="167"/>
      <c r="L101" s="172"/>
    </row>
    <row r="102" spans="1:47" s="2" customFormat="1" ht="21.75" customHeight="1">
      <c r="A102" s="33"/>
      <c r="B102" s="34"/>
      <c r="C102" s="35"/>
      <c r="D102" s="35"/>
      <c r="E102" s="35"/>
      <c r="F102" s="35"/>
      <c r="G102" s="35"/>
      <c r="H102" s="35"/>
      <c r="I102" s="121"/>
      <c r="J102" s="35"/>
      <c r="K102" s="35"/>
      <c r="L102" s="50"/>
      <c r="S102" s="33"/>
      <c r="T102" s="33"/>
      <c r="U102" s="33"/>
      <c r="V102" s="33"/>
      <c r="W102" s="33"/>
      <c r="X102" s="33"/>
      <c r="Y102" s="33"/>
      <c r="Z102" s="33"/>
      <c r="AA102" s="33"/>
      <c r="AB102" s="33"/>
      <c r="AC102" s="33"/>
      <c r="AD102" s="33"/>
      <c r="AE102" s="33"/>
    </row>
    <row r="103" spans="1:47" s="2" customFormat="1" ht="6.95" customHeight="1">
      <c r="A103" s="33"/>
      <c r="B103" s="53"/>
      <c r="C103" s="54"/>
      <c r="D103" s="54"/>
      <c r="E103" s="54"/>
      <c r="F103" s="54"/>
      <c r="G103" s="54"/>
      <c r="H103" s="54"/>
      <c r="I103" s="157"/>
      <c r="J103" s="54"/>
      <c r="K103" s="54"/>
      <c r="L103" s="50"/>
      <c r="S103" s="33"/>
      <c r="T103" s="33"/>
      <c r="U103" s="33"/>
      <c r="V103" s="33"/>
      <c r="W103" s="33"/>
      <c r="X103" s="33"/>
      <c r="Y103" s="33"/>
      <c r="Z103" s="33"/>
      <c r="AA103" s="33"/>
      <c r="AB103" s="33"/>
      <c r="AC103" s="33"/>
      <c r="AD103" s="33"/>
      <c r="AE103" s="33"/>
    </row>
    <row r="107" spans="1:47" s="2" customFormat="1" ht="6.95" customHeight="1">
      <c r="A107" s="33"/>
      <c r="B107" s="55"/>
      <c r="C107" s="56"/>
      <c r="D107" s="56"/>
      <c r="E107" s="56"/>
      <c r="F107" s="56"/>
      <c r="G107" s="56"/>
      <c r="H107" s="56"/>
      <c r="I107" s="160"/>
      <c r="J107" s="56"/>
      <c r="K107" s="56"/>
      <c r="L107" s="50"/>
      <c r="S107" s="33"/>
      <c r="T107" s="33"/>
      <c r="U107" s="33"/>
      <c r="V107" s="33"/>
      <c r="W107" s="33"/>
      <c r="X107" s="33"/>
      <c r="Y107" s="33"/>
      <c r="Z107" s="33"/>
      <c r="AA107" s="33"/>
      <c r="AB107" s="33"/>
      <c r="AC107" s="33"/>
      <c r="AD107" s="33"/>
      <c r="AE107" s="33"/>
    </row>
    <row r="108" spans="1:47" s="2" customFormat="1" ht="24.95" customHeight="1">
      <c r="A108" s="33"/>
      <c r="B108" s="34"/>
      <c r="C108" s="22" t="s">
        <v>139</v>
      </c>
      <c r="D108" s="35"/>
      <c r="E108" s="35"/>
      <c r="F108" s="35"/>
      <c r="G108" s="35"/>
      <c r="H108" s="35"/>
      <c r="I108" s="121"/>
      <c r="J108" s="35"/>
      <c r="K108" s="35"/>
      <c r="L108" s="50"/>
      <c r="S108" s="33"/>
      <c r="T108" s="33"/>
      <c r="U108" s="33"/>
      <c r="V108" s="33"/>
      <c r="W108" s="33"/>
      <c r="X108" s="33"/>
      <c r="Y108" s="33"/>
      <c r="Z108" s="33"/>
      <c r="AA108" s="33"/>
      <c r="AB108" s="33"/>
      <c r="AC108" s="33"/>
      <c r="AD108" s="33"/>
      <c r="AE108" s="33"/>
    </row>
    <row r="109" spans="1:47" s="2" customFormat="1" ht="6.95" customHeight="1">
      <c r="A109" s="33"/>
      <c r="B109" s="34"/>
      <c r="C109" s="35"/>
      <c r="D109" s="35"/>
      <c r="E109" s="35"/>
      <c r="F109" s="35"/>
      <c r="G109" s="35"/>
      <c r="H109" s="35"/>
      <c r="I109" s="121"/>
      <c r="J109" s="35"/>
      <c r="K109" s="35"/>
      <c r="L109" s="50"/>
      <c r="S109" s="33"/>
      <c r="T109" s="33"/>
      <c r="U109" s="33"/>
      <c r="V109" s="33"/>
      <c r="W109" s="33"/>
      <c r="X109" s="33"/>
      <c r="Y109" s="33"/>
      <c r="Z109" s="33"/>
      <c r="AA109" s="33"/>
      <c r="AB109" s="33"/>
      <c r="AC109" s="33"/>
      <c r="AD109" s="33"/>
      <c r="AE109" s="33"/>
    </row>
    <row r="110" spans="1:47" s="2" customFormat="1" ht="12" customHeight="1">
      <c r="A110" s="33"/>
      <c r="B110" s="34"/>
      <c r="C110" s="28" t="s">
        <v>16</v>
      </c>
      <c r="D110" s="35"/>
      <c r="E110" s="35"/>
      <c r="F110" s="35"/>
      <c r="G110" s="35"/>
      <c r="H110" s="35"/>
      <c r="I110" s="121"/>
      <c r="J110" s="35"/>
      <c r="K110" s="35"/>
      <c r="L110" s="50"/>
      <c r="S110" s="33"/>
      <c r="T110" s="33"/>
      <c r="U110" s="33"/>
      <c r="V110" s="33"/>
      <c r="W110" s="33"/>
      <c r="X110" s="33"/>
      <c r="Y110" s="33"/>
      <c r="Z110" s="33"/>
      <c r="AA110" s="33"/>
      <c r="AB110" s="33"/>
      <c r="AC110" s="33"/>
      <c r="AD110" s="33"/>
      <c r="AE110" s="33"/>
    </row>
    <row r="111" spans="1:47" s="2" customFormat="1" ht="16.5" customHeight="1">
      <c r="A111" s="33"/>
      <c r="B111" s="34"/>
      <c r="C111" s="35"/>
      <c r="D111" s="35"/>
      <c r="E111" s="317" t="str">
        <f>E7</f>
        <v>Oprava kolejí a výhybek v žst. Hradec nad Moravicí</v>
      </c>
      <c r="F111" s="318"/>
      <c r="G111" s="318"/>
      <c r="H111" s="318"/>
      <c r="I111" s="121"/>
      <c r="J111" s="35"/>
      <c r="K111" s="35"/>
      <c r="L111" s="50"/>
      <c r="S111" s="33"/>
      <c r="T111" s="33"/>
      <c r="U111" s="33"/>
      <c r="V111" s="33"/>
      <c r="W111" s="33"/>
      <c r="X111" s="33"/>
      <c r="Y111" s="33"/>
      <c r="Z111" s="33"/>
      <c r="AA111" s="33"/>
      <c r="AB111" s="33"/>
      <c r="AC111" s="33"/>
      <c r="AD111" s="33"/>
      <c r="AE111" s="33"/>
    </row>
    <row r="112" spans="1:47" s="1" customFormat="1" ht="12" customHeight="1">
      <c r="B112" s="20"/>
      <c r="C112" s="28" t="s">
        <v>127</v>
      </c>
      <c r="D112" s="21"/>
      <c r="E112" s="21"/>
      <c r="F112" s="21"/>
      <c r="G112" s="21"/>
      <c r="H112" s="21"/>
      <c r="I112" s="114"/>
      <c r="J112" s="21"/>
      <c r="K112" s="21"/>
      <c r="L112" s="19"/>
    </row>
    <row r="113" spans="1:65" s="2" customFormat="1" ht="16.5" customHeight="1">
      <c r="A113" s="33"/>
      <c r="B113" s="34"/>
      <c r="C113" s="35"/>
      <c r="D113" s="35"/>
      <c r="E113" s="317" t="s">
        <v>128</v>
      </c>
      <c r="F113" s="319"/>
      <c r="G113" s="319"/>
      <c r="H113" s="319"/>
      <c r="I113" s="121"/>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129</v>
      </c>
      <c r="D114" s="35"/>
      <c r="E114" s="35"/>
      <c r="F114" s="35"/>
      <c r="G114" s="35"/>
      <c r="H114" s="35"/>
      <c r="I114" s="121"/>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70" t="str">
        <f>E11</f>
        <v>SO 01-04 - Úprava zpevněných ploch u VB</v>
      </c>
      <c r="F115" s="319"/>
      <c r="G115" s="319"/>
      <c r="H115" s="319"/>
      <c r="I115" s="121"/>
      <c r="J115" s="35"/>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121"/>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20</v>
      </c>
      <c r="D117" s="35"/>
      <c r="E117" s="35"/>
      <c r="F117" s="26" t="str">
        <f>F14</f>
        <v>PS Opava</v>
      </c>
      <c r="G117" s="35"/>
      <c r="H117" s="35"/>
      <c r="I117" s="122" t="s">
        <v>22</v>
      </c>
      <c r="J117" s="65" t="str">
        <f>IF(J14="","",J14)</f>
        <v>12. 6. 2020</v>
      </c>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121"/>
      <c r="J118" s="35"/>
      <c r="K118" s="35"/>
      <c r="L118" s="50"/>
      <c r="S118" s="33"/>
      <c r="T118" s="33"/>
      <c r="U118" s="33"/>
      <c r="V118" s="33"/>
      <c r="W118" s="33"/>
      <c r="X118" s="33"/>
      <c r="Y118" s="33"/>
      <c r="Z118" s="33"/>
      <c r="AA118" s="33"/>
      <c r="AB118" s="33"/>
      <c r="AC118" s="33"/>
      <c r="AD118" s="33"/>
      <c r="AE118" s="33"/>
    </row>
    <row r="119" spans="1:65" s="2" customFormat="1" ht="15.2" customHeight="1">
      <c r="A119" s="33"/>
      <c r="B119" s="34"/>
      <c r="C119" s="28" t="s">
        <v>24</v>
      </c>
      <c r="D119" s="35"/>
      <c r="E119" s="35"/>
      <c r="F119" s="26" t="str">
        <f>E17</f>
        <v>Správa železnic, státní organizace, OŘ Ostrava</v>
      </c>
      <c r="G119" s="35"/>
      <c r="H119" s="35"/>
      <c r="I119" s="122" t="s">
        <v>32</v>
      </c>
      <c r="J119" s="31" t="str">
        <f>E23</f>
        <v xml:space="preserve"> </v>
      </c>
      <c r="K119" s="35"/>
      <c r="L119" s="50"/>
      <c r="S119" s="33"/>
      <c r="T119" s="33"/>
      <c r="U119" s="33"/>
      <c r="V119" s="33"/>
      <c r="W119" s="33"/>
      <c r="X119" s="33"/>
      <c r="Y119" s="33"/>
      <c r="Z119" s="33"/>
      <c r="AA119" s="33"/>
      <c r="AB119" s="33"/>
      <c r="AC119" s="33"/>
      <c r="AD119" s="33"/>
      <c r="AE119" s="33"/>
    </row>
    <row r="120" spans="1:65" s="2" customFormat="1" ht="15.2" customHeight="1">
      <c r="A120" s="33"/>
      <c r="B120" s="34"/>
      <c r="C120" s="28" t="s">
        <v>30</v>
      </c>
      <c r="D120" s="35"/>
      <c r="E120" s="35"/>
      <c r="F120" s="26" t="str">
        <f>IF(E20="","",E20)</f>
        <v>Vyplň údaj</v>
      </c>
      <c r="G120" s="35"/>
      <c r="H120" s="35"/>
      <c r="I120" s="122" t="s">
        <v>35</v>
      </c>
      <c r="J120" s="31" t="str">
        <f>E26</f>
        <v xml:space="preserve"> </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121"/>
      <c r="J121" s="35"/>
      <c r="K121" s="35"/>
      <c r="L121" s="50"/>
      <c r="S121" s="33"/>
      <c r="T121" s="33"/>
      <c r="U121" s="33"/>
      <c r="V121" s="33"/>
      <c r="W121" s="33"/>
      <c r="X121" s="33"/>
      <c r="Y121" s="33"/>
      <c r="Z121" s="33"/>
      <c r="AA121" s="33"/>
      <c r="AB121" s="33"/>
      <c r="AC121" s="33"/>
      <c r="AD121" s="33"/>
      <c r="AE121" s="33"/>
    </row>
    <row r="122" spans="1:65" s="11" customFormat="1" ht="29.25" customHeight="1">
      <c r="A122" s="179"/>
      <c r="B122" s="180"/>
      <c r="C122" s="181" t="s">
        <v>140</v>
      </c>
      <c r="D122" s="182" t="s">
        <v>62</v>
      </c>
      <c r="E122" s="182" t="s">
        <v>58</v>
      </c>
      <c r="F122" s="182" t="s">
        <v>59</v>
      </c>
      <c r="G122" s="182" t="s">
        <v>141</v>
      </c>
      <c r="H122" s="182" t="s">
        <v>142</v>
      </c>
      <c r="I122" s="183" t="s">
        <v>143</v>
      </c>
      <c r="J122" s="182" t="s">
        <v>133</v>
      </c>
      <c r="K122" s="184" t="s">
        <v>144</v>
      </c>
      <c r="L122" s="185"/>
      <c r="M122" s="74" t="s">
        <v>1</v>
      </c>
      <c r="N122" s="75" t="s">
        <v>41</v>
      </c>
      <c r="O122" s="75" t="s">
        <v>145</v>
      </c>
      <c r="P122" s="75" t="s">
        <v>146</v>
      </c>
      <c r="Q122" s="75" t="s">
        <v>147</v>
      </c>
      <c r="R122" s="75" t="s">
        <v>148</v>
      </c>
      <c r="S122" s="75" t="s">
        <v>149</v>
      </c>
      <c r="T122" s="76" t="s">
        <v>150</v>
      </c>
      <c r="U122" s="179"/>
      <c r="V122" s="179"/>
      <c r="W122" s="179"/>
      <c r="X122" s="179"/>
      <c r="Y122" s="179"/>
      <c r="Z122" s="179"/>
      <c r="AA122" s="179"/>
      <c r="AB122" s="179"/>
      <c r="AC122" s="179"/>
      <c r="AD122" s="179"/>
      <c r="AE122" s="179"/>
    </row>
    <row r="123" spans="1:65" s="2" customFormat="1" ht="22.9" customHeight="1">
      <c r="A123" s="33"/>
      <c r="B123" s="34"/>
      <c r="C123" s="81" t="s">
        <v>151</v>
      </c>
      <c r="D123" s="35"/>
      <c r="E123" s="35"/>
      <c r="F123" s="35"/>
      <c r="G123" s="35"/>
      <c r="H123" s="35"/>
      <c r="I123" s="121"/>
      <c r="J123" s="186">
        <f>BK123</f>
        <v>0</v>
      </c>
      <c r="K123" s="35"/>
      <c r="L123" s="38"/>
      <c r="M123" s="77"/>
      <c r="N123" s="187"/>
      <c r="O123" s="78"/>
      <c r="P123" s="188">
        <f>P124+P234</f>
        <v>0</v>
      </c>
      <c r="Q123" s="78"/>
      <c r="R123" s="188">
        <f>R124+R234</f>
        <v>154.92952500000001</v>
      </c>
      <c r="S123" s="78"/>
      <c r="T123" s="189">
        <f>T124+T234</f>
        <v>0</v>
      </c>
      <c r="U123" s="33"/>
      <c r="V123" s="33"/>
      <c r="W123" s="33"/>
      <c r="X123" s="33"/>
      <c r="Y123" s="33"/>
      <c r="Z123" s="33"/>
      <c r="AA123" s="33"/>
      <c r="AB123" s="33"/>
      <c r="AC123" s="33"/>
      <c r="AD123" s="33"/>
      <c r="AE123" s="33"/>
      <c r="AT123" s="16" t="s">
        <v>76</v>
      </c>
      <c r="AU123" s="16" t="s">
        <v>135</v>
      </c>
      <c r="BK123" s="190">
        <f>BK124+BK234</f>
        <v>0</v>
      </c>
    </row>
    <row r="124" spans="1:65" s="12" customFormat="1" ht="25.9" customHeight="1">
      <c r="B124" s="191"/>
      <c r="C124" s="192"/>
      <c r="D124" s="193" t="s">
        <v>76</v>
      </c>
      <c r="E124" s="194" t="s">
        <v>152</v>
      </c>
      <c r="F124" s="194" t="s">
        <v>153</v>
      </c>
      <c r="G124" s="192"/>
      <c r="H124" s="192"/>
      <c r="I124" s="195"/>
      <c r="J124" s="196">
        <f>BK124</f>
        <v>0</v>
      </c>
      <c r="K124" s="192"/>
      <c r="L124" s="197"/>
      <c r="M124" s="198"/>
      <c r="N124" s="199"/>
      <c r="O124" s="199"/>
      <c r="P124" s="200">
        <f>P125</f>
        <v>0</v>
      </c>
      <c r="Q124" s="199"/>
      <c r="R124" s="200">
        <f>R125</f>
        <v>154.92952500000001</v>
      </c>
      <c r="S124" s="199"/>
      <c r="T124" s="201">
        <f>T125</f>
        <v>0</v>
      </c>
      <c r="AR124" s="202" t="s">
        <v>84</v>
      </c>
      <c r="AT124" s="203" t="s">
        <v>76</v>
      </c>
      <c r="AU124" s="203" t="s">
        <v>77</v>
      </c>
      <c r="AY124" s="202" t="s">
        <v>154</v>
      </c>
      <c r="BK124" s="204">
        <f>BK125</f>
        <v>0</v>
      </c>
    </row>
    <row r="125" spans="1:65" s="12" customFormat="1" ht="22.9" customHeight="1">
      <c r="B125" s="191"/>
      <c r="C125" s="192"/>
      <c r="D125" s="193" t="s">
        <v>76</v>
      </c>
      <c r="E125" s="205" t="s">
        <v>155</v>
      </c>
      <c r="F125" s="205" t="s">
        <v>156</v>
      </c>
      <c r="G125" s="192"/>
      <c r="H125" s="192"/>
      <c r="I125" s="195"/>
      <c r="J125" s="206">
        <f>BK125</f>
        <v>0</v>
      </c>
      <c r="K125" s="192"/>
      <c r="L125" s="197"/>
      <c r="M125" s="198"/>
      <c r="N125" s="199"/>
      <c r="O125" s="199"/>
      <c r="P125" s="200">
        <f>SUM(P126:P233)</f>
        <v>0</v>
      </c>
      <c r="Q125" s="199"/>
      <c r="R125" s="200">
        <f>SUM(R126:R233)</f>
        <v>154.92952500000001</v>
      </c>
      <c r="S125" s="199"/>
      <c r="T125" s="201">
        <f>SUM(T126:T233)</f>
        <v>0</v>
      </c>
      <c r="AR125" s="202" t="s">
        <v>84</v>
      </c>
      <c r="AT125" s="203" t="s">
        <v>76</v>
      </c>
      <c r="AU125" s="203" t="s">
        <v>84</v>
      </c>
      <c r="AY125" s="202" t="s">
        <v>154</v>
      </c>
      <c r="BK125" s="204">
        <f>SUM(BK126:BK233)</f>
        <v>0</v>
      </c>
    </row>
    <row r="126" spans="1:65" s="2" customFormat="1" ht="21.75" customHeight="1">
      <c r="A126" s="33"/>
      <c r="B126" s="34"/>
      <c r="C126" s="207" t="s">
        <v>84</v>
      </c>
      <c r="D126" s="207" t="s">
        <v>157</v>
      </c>
      <c r="E126" s="208" t="s">
        <v>963</v>
      </c>
      <c r="F126" s="209" t="s">
        <v>964</v>
      </c>
      <c r="G126" s="210" t="s">
        <v>172</v>
      </c>
      <c r="H126" s="211">
        <v>30</v>
      </c>
      <c r="I126" s="212"/>
      <c r="J126" s="213">
        <f>ROUND(I126*H126,2)</f>
        <v>0</v>
      </c>
      <c r="K126" s="209" t="s">
        <v>161</v>
      </c>
      <c r="L126" s="38"/>
      <c r="M126" s="214" t="s">
        <v>1</v>
      </c>
      <c r="N126" s="215" t="s">
        <v>42</v>
      </c>
      <c r="O126" s="70"/>
      <c r="P126" s="216">
        <f>O126*H126</f>
        <v>0</v>
      </c>
      <c r="Q126" s="216">
        <v>0</v>
      </c>
      <c r="R126" s="216">
        <f>Q126*H126</f>
        <v>0</v>
      </c>
      <c r="S126" s="216">
        <v>0</v>
      </c>
      <c r="T126" s="217">
        <f>S126*H126</f>
        <v>0</v>
      </c>
      <c r="U126" s="33"/>
      <c r="V126" s="33"/>
      <c r="W126" s="33"/>
      <c r="X126" s="33"/>
      <c r="Y126" s="33"/>
      <c r="Z126" s="33"/>
      <c r="AA126" s="33"/>
      <c r="AB126" s="33"/>
      <c r="AC126" s="33"/>
      <c r="AD126" s="33"/>
      <c r="AE126" s="33"/>
      <c r="AR126" s="218" t="s">
        <v>162</v>
      </c>
      <c r="AT126" s="218" t="s">
        <v>157</v>
      </c>
      <c r="AU126" s="218" t="s">
        <v>86</v>
      </c>
      <c r="AY126" s="16" t="s">
        <v>154</v>
      </c>
      <c r="BE126" s="219">
        <f>IF(N126="základní",J126,0)</f>
        <v>0</v>
      </c>
      <c r="BF126" s="219">
        <f>IF(N126="snížená",J126,0)</f>
        <v>0</v>
      </c>
      <c r="BG126" s="219">
        <f>IF(N126="zákl. přenesená",J126,0)</f>
        <v>0</v>
      </c>
      <c r="BH126" s="219">
        <f>IF(N126="sníž. přenesená",J126,0)</f>
        <v>0</v>
      </c>
      <c r="BI126" s="219">
        <f>IF(N126="nulová",J126,0)</f>
        <v>0</v>
      </c>
      <c r="BJ126" s="16" t="s">
        <v>84</v>
      </c>
      <c r="BK126" s="219">
        <f>ROUND(I126*H126,2)</f>
        <v>0</v>
      </c>
      <c r="BL126" s="16" t="s">
        <v>162</v>
      </c>
      <c r="BM126" s="218" t="s">
        <v>965</v>
      </c>
    </row>
    <row r="127" spans="1:65" s="2" customFormat="1" ht="29.25">
      <c r="A127" s="33"/>
      <c r="B127" s="34"/>
      <c r="C127" s="35"/>
      <c r="D127" s="220" t="s">
        <v>164</v>
      </c>
      <c r="E127" s="35"/>
      <c r="F127" s="221" t="s">
        <v>966</v>
      </c>
      <c r="G127" s="35"/>
      <c r="H127" s="35"/>
      <c r="I127" s="121"/>
      <c r="J127" s="35"/>
      <c r="K127" s="35"/>
      <c r="L127" s="38"/>
      <c r="M127" s="222"/>
      <c r="N127" s="223"/>
      <c r="O127" s="70"/>
      <c r="P127" s="70"/>
      <c r="Q127" s="70"/>
      <c r="R127" s="70"/>
      <c r="S127" s="70"/>
      <c r="T127" s="71"/>
      <c r="U127" s="33"/>
      <c r="V127" s="33"/>
      <c r="W127" s="33"/>
      <c r="X127" s="33"/>
      <c r="Y127" s="33"/>
      <c r="Z127" s="33"/>
      <c r="AA127" s="33"/>
      <c r="AB127" s="33"/>
      <c r="AC127" s="33"/>
      <c r="AD127" s="33"/>
      <c r="AE127" s="33"/>
      <c r="AT127" s="16" t="s">
        <v>164</v>
      </c>
      <c r="AU127" s="16" t="s">
        <v>86</v>
      </c>
    </row>
    <row r="128" spans="1:65" s="2" customFormat="1" ht="21.75" customHeight="1">
      <c r="A128" s="33"/>
      <c r="B128" s="34"/>
      <c r="C128" s="207" t="s">
        <v>86</v>
      </c>
      <c r="D128" s="207" t="s">
        <v>157</v>
      </c>
      <c r="E128" s="208" t="s">
        <v>967</v>
      </c>
      <c r="F128" s="209" t="s">
        <v>968</v>
      </c>
      <c r="G128" s="210" t="s">
        <v>172</v>
      </c>
      <c r="H128" s="211">
        <v>41</v>
      </c>
      <c r="I128" s="212"/>
      <c r="J128" s="213">
        <f>ROUND(I128*H128,2)</f>
        <v>0</v>
      </c>
      <c r="K128" s="209" t="s">
        <v>161</v>
      </c>
      <c r="L128" s="38"/>
      <c r="M128" s="214" t="s">
        <v>1</v>
      </c>
      <c r="N128" s="215" t="s">
        <v>42</v>
      </c>
      <c r="O128" s="70"/>
      <c r="P128" s="216">
        <f>O128*H128</f>
        <v>0</v>
      </c>
      <c r="Q128" s="216">
        <v>0</v>
      </c>
      <c r="R128" s="216">
        <f>Q128*H128</f>
        <v>0</v>
      </c>
      <c r="S128" s="216">
        <v>0</v>
      </c>
      <c r="T128" s="217">
        <f>S128*H128</f>
        <v>0</v>
      </c>
      <c r="U128" s="33"/>
      <c r="V128" s="33"/>
      <c r="W128" s="33"/>
      <c r="X128" s="33"/>
      <c r="Y128" s="33"/>
      <c r="Z128" s="33"/>
      <c r="AA128" s="33"/>
      <c r="AB128" s="33"/>
      <c r="AC128" s="33"/>
      <c r="AD128" s="33"/>
      <c r="AE128" s="33"/>
      <c r="AR128" s="218" t="s">
        <v>162</v>
      </c>
      <c r="AT128" s="218" t="s">
        <v>157</v>
      </c>
      <c r="AU128" s="218" t="s">
        <v>86</v>
      </c>
      <c r="AY128" s="16" t="s">
        <v>154</v>
      </c>
      <c r="BE128" s="219">
        <f>IF(N128="základní",J128,0)</f>
        <v>0</v>
      </c>
      <c r="BF128" s="219">
        <f>IF(N128="snížená",J128,0)</f>
        <v>0</v>
      </c>
      <c r="BG128" s="219">
        <f>IF(N128="zákl. přenesená",J128,0)</f>
        <v>0</v>
      </c>
      <c r="BH128" s="219">
        <f>IF(N128="sníž. přenesená",J128,0)</f>
        <v>0</v>
      </c>
      <c r="BI128" s="219">
        <f>IF(N128="nulová",J128,0)</f>
        <v>0</v>
      </c>
      <c r="BJ128" s="16" t="s">
        <v>84</v>
      </c>
      <c r="BK128" s="219">
        <f>ROUND(I128*H128,2)</f>
        <v>0</v>
      </c>
      <c r="BL128" s="16" t="s">
        <v>162</v>
      </c>
      <c r="BM128" s="218" t="s">
        <v>969</v>
      </c>
    </row>
    <row r="129" spans="1:65" s="2" customFormat="1" ht="19.5">
      <c r="A129" s="33"/>
      <c r="B129" s="34"/>
      <c r="C129" s="35"/>
      <c r="D129" s="220" t="s">
        <v>164</v>
      </c>
      <c r="E129" s="35"/>
      <c r="F129" s="221" t="s">
        <v>970</v>
      </c>
      <c r="G129" s="35"/>
      <c r="H129" s="35"/>
      <c r="I129" s="121"/>
      <c r="J129" s="35"/>
      <c r="K129" s="35"/>
      <c r="L129" s="38"/>
      <c r="M129" s="222"/>
      <c r="N129" s="223"/>
      <c r="O129" s="70"/>
      <c r="P129" s="70"/>
      <c r="Q129" s="70"/>
      <c r="R129" s="70"/>
      <c r="S129" s="70"/>
      <c r="T129" s="71"/>
      <c r="U129" s="33"/>
      <c r="V129" s="33"/>
      <c r="W129" s="33"/>
      <c r="X129" s="33"/>
      <c r="Y129" s="33"/>
      <c r="Z129" s="33"/>
      <c r="AA129" s="33"/>
      <c r="AB129" s="33"/>
      <c r="AC129" s="33"/>
      <c r="AD129" s="33"/>
      <c r="AE129" s="33"/>
      <c r="AT129" s="16" t="s">
        <v>164</v>
      </c>
      <c r="AU129" s="16" t="s">
        <v>86</v>
      </c>
    </row>
    <row r="130" spans="1:65" s="13" customFormat="1" ht="11.25">
      <c r="B130" s="225"/>
      <c r="C130" s="226"/>
      <c r="D130" s="220" t="s">
        <v>168</v>
      </c>
      <c r="E130" s="227" t="s">
        <v>1</v>
      </c>
      <c r="F130" s="228" t="s">
        <v>971</v>
      </c>
      <c r="G130" s="226"/>
      <c r="H130" s="229">
        <v>41</v>
      </c>
      <c r="I130" s="230"/>
      <c r="J130" s="226"/>
      <c r="K130" s="226"/>
      <c r="L130" s="231"/>
      <c r="M130" s="232"/>
      <c r="N130" s="233"/>
      <c r="O130" s="233"/>
      <c r="P130" s="233"/>
      <c r="Q130" s="233"/>
      <c r="R130" s="233"/>
      <c r="S130" s="233"/>
      <c r="T130" s="234"/>
      <c r="AT130" s="235" t="s">
        <v>168</v>
      </c>
      <c r="AU130" s="235" t="s">
        <v>86</v>
      </c>
      <c r="AV130" s="13" t="s">
        <v>86</v>
      </c>
      <c r="AW130" s="13" t="s">
        <v>34</v>
      </c>
      <c r="AX130" s="13" t="s">
        <v>84</v>
      </c>
      <c r="AY130" s="235" t="s">
        <v>154</v>
      </c>
    </row>
    <row r="131" spans="1:65" s="2" customFormat="1" ht="21.75" customHeight="1">
      <c r="A131" s="33"/>
      <c r="B131" s="34"/>
      <c r="C131" s="207" t="s">
        <v>176</v>
      </c>
      <c r="D131" s="207" t="s">
        <v>157</v>
      </c>
      <c r="E131" s="208" t="s">
        <v>972</v>
      </c>
      <c r="F131" s="209" t="s">
        <v>973</v>
      </c>
      <c r="G131" s="210" t="s">
        <v>172</v>
      </c>
      <c r="H131" s="211">
        <v>326</v>
      </c>
      <c r="I131" s="212"/>
      <c r="J131" s="213">
        <f>ROUND(I131*H131,2)</f>
        <v>0</v>
      </c>
      <c r="K131" s="209" t="s">
        <v>161</v>
      </c>
      <c r="L131" s="38"/>
      <c r="M131" s="214" t="s">
        <v>1</v>
      </c>
      <c r="N131" s="215" t="s">
        <v>42</v>
      </c>
      <c r="O131" s="70"/>
      <c r="P131" s="216">
        <f>O131*H131</f>
        <v>0</v>
      </c>
      <c r="Q131" s="216">
        <v>0</v>
      </c>
      <c r="R131" s="216">
        <f>Q131*H131</f>
        <v>0</v>
      </c>
      <c r="S131" s="216">
        <v>0</v>
      </c>
      <c r="T131" s="217">
        <f>S131*H131</f>
        <v>0</v>
      </c>
      <c r="U131" s="33"/>
      <c r="V131" s="33"/>
      <c r="W131" s="33"/>
      <c r="X131" s="33"/>
      <c r="Y131" s="33"/>
      <c r="Z131" s="33"/>
      <c r="AA131" s="33"/>
      <c r="AB131" s="33"/>
      <c r="AC131" s="33"/>
      <c r="AD131" s="33"/>
      <c r="AE131" s="33"/>
      <c r="AR131" s="218" t="s">
        <v>162</v>
      </c>
      <c r="AT131" s="218" t="s">
        <v>157</v>
      </c>
      <c r="AU131" s="218" t="s">
        <v>86</v>
      </c>
      <c r="AY131" s="16" t="s">
        <v>154</v>
      </c>
      <c r="BE131" s="219">
        <f>IF(N131="základní",J131,0)</f>
        <v>0</v>
      </c>
      <c r="BF131" s="219">
        <f>IF(N131="snížená",J131,0)</f>
        <v>0</v>
      </c>
      <c r="BG131" s="219">
        <f>IF(N131="zákl. přenesená",J131,0)</f>
        <v>0</v>
      </c>
      <c r="BH131" s="219">
        <f>IF(N131="sníž. přenesená",J131,0)</f>
        <v>0</v>
      </c>
      <c r="BI131" s="219">
        <f>IF(N131="nulová",J131,0)</f>
        <v>0</v>
      </c>
      <c r="BJ131" s="16" t="s">
        <v>84</v>
      </c>
      <c r="BK131" s="219">
        <f>ROUND(I131*H131,2)</f>
        <v>0</v>
      </c>
      <c r="BL131" s="16" t="s">
        <v>162</v>
      </c>
      <c r="BM131" s="218" t="s">
        <v>974</v>
      </c>
    </row>
    <row r="132" spans="1:65" s="2" customFormat="1" ht="19.5">
      <c r="A132" s="33"/>
      <c r="B132" s="34"/>
      <c r="C132" s="35"/>
      <c r="D132" s="220" t="s">
        <v>164</v>
      </c>
      <c r="E132" s="35"/>
      <c r="F132" s="221" t="s">
        <v>975</v>
      </c>
      <c r="G132" s="35"/>
      <c r="H132" s="35"/>
      <c r="I132" s="121"/>
      <c r="J132" s="35"/>
      <c r="K132" s="35"/>
      <c r="L132" s="38"/>
      <c r="M132" s="222"/>
      <c r="N132" s="223"/>
      <c r="O132" s="70"/>
      <c r="P132" s="70"/>
      <c r="Q132" s="70"/>
      <c r="R132" s="70"/>
      <c r="S132" s="70"/>
      <c r="T132" s="71"/>
      <c r="U132" s="33"/>
      <c r="V132" s="33"/>
      <c r="W132" s="33"/>
      <c r="X132" s="33"/>
      <c r="Y132" s="33"/>
      <c r="Z132" s="33"/>
      <c r="AA132" s="33"/>
      <c r="AB132" s="33"/>
      <c r="AC132" s="33"/>
      <c r="AD132" s="33"/>
      <c r="AE132" s="33"/>
      <c r="AT132" s="16" t="s">
        <v>164</v>
      </c>
      <c r="AU132" s="16" t="s">
        <v>86</v>
      </c>
    </row>
    <row r="133" spans="1:65" s="13" customFormat="1" ht="11.25">
      <c r="B133" s="225"/>
      <c r="C133" s="226"/>
      <c r="D133" s="220" t="s">
        <v>168</v>
      </c>
      <c r="E133" s="227" t="s">
        <v>1</v>
      </c>
      <c r="F133" s="228" t="s">
        <v>976</v>
      </c>
      <c r="G133" s="226"/>
      <c r="H133" s="229">
        <v>326</v>
      </c>
      <c r="I133" s="230"/>
      <c r="J133" s="226"/>
      <c r="K133" s="226"/>
      <c r="L133" s="231"/>
      <c r="M133" s="232"/>
      <c r="N133" s="233"/>
      <c r="O133" s="233"/>
      <c r="P133" s="233"/>
      <c r="Q133" s="233"/>
      <c r="R133" s="233"/>
      <c r="S133" s="233"/>
      <c r="T133" s="234"/>
      <c r="AT133" s="235" t="s">
        <v>168</v>
      </c>
      <c r="AU133" s="235" t="s">
        <v>86</v>
      </c>
      <c r="AV133" s="13" t="s">
        <v>86</v>
      </c>
      <c r="AW133" s="13" t="s">
        <v>34</v>
      </c>
      <c r="AX133" s="13" t="s">
        <v>84</v>
      </c>
      <c r="AY133" s="235" t="s">
        <v>154</v>
      </c>
    </row>
    <row r="134" spans="1:65" s="2" customFormat="1" ht="21.75" customHeight="1">
      <c r="A134" s="33"/>
      <c r="B134" s="34"/>
      <c r="C134" s="207" t="s">
        <v>162</v>
      </c>
      <c r="D134" s="207" t="s">
        <v>157</v>
      </c>
      <c r="E134" s="208" t="s">
        <v>977</v>
      </c>
      <c r="F134" s="209" t="s">
        <v>978</v>
      </c>
      <c r="G134" s="210" t="s">
        <v>172</v>
      </c>
      <c r="H134" s="211">
        <v>3.5</v>
      </c>
      <c r="I134" s="212"/>
      <c r="J134" s="213">
        <f>ROUND(I134*H134,2)</f>
        <v>0</v>
      </c>
      <c r="K134" s="209" t="s">
        <v>161</v>
      </c>
      <c r="L134" s="38"/>
      <c r="M134" s="214" t="s">
        <v>1</v>
      </c>
      <c r="N134" s="215" t="s">
        <v>42</v>
      </c>
      <c r="O134" s="70"/>
      <c r="P134" s="216">
        <f>O134*H134</f>
        <v>0</v>
      </c>
      <c r="Q134" s="216">
        <v>0</v>
      </c>
      <c r="R134" s="216">
        <f>Q134*H134</f>
        <v>0</v>
      </c>
      <c r="S134" s="216">
        <v>0</v>
      </c>
      <c r="T134" s="217">
        <f>S134*H134</f>
        <v>0</v>
      </c>
      <c r="U134" s="33"/>
      <c r="V134" s="33"/>
      <c r="W134" s="33"/>
      <c r="X134" s="33"/>
      <c r="Y134" s="33"/>
      <c r="Z134" s="33"/>
      <c r="AA134" s="33"/>
      <c r="AB134" s="33"/>
      <c r="AC134" s="33"/>
      <c r="AD134" s="33"/>
      <c r="AE134" s="33"/>
      <c r="AR134" s="218" t="s">
        <v>162</v>
      </c>
      <c r="AT134" s="218" t="s">
        <v>157</v>
      </c>
      <c r="AU134" s="218" t="s">
        <v>86</v>
      </c>
      <c r="AY134" s="16" t="s">
        <v>154</v>
      </c>
      <c r="BE134" s="219">
        <f>IF(N134="základní",J134,0)</f>
        <v>0</v>
      </c>
      <c r="BF134" s="219">
        <f>IF(N134="snížená",J134,0)</f>
        <v>0</v>
      </c>
      <c r="BG134" s="219">
        <f>IF(N134="zákl. přenesená",J134,0)</f>
        <v>0</v>
      </c>
      <c r="BH134" s="219">
        <f>IF(N134="sníž. přenesená",J134,0)</f>
        <v>0</v>
      </c>
      <c r="BI134" s="219">
        <f>IF(N134="nulová",J134,0)</f>
        <v>0</v>
      </c>
      <c r="BJ134" s="16" t="s">
        <v>84</v>
      </c>
      <c r="BK134" s="219">
        <f>ROUND(I134*H134,2)</f>
        <v>0</v>
      </c>
      <c r="BL134" s="16" t="s">
        <v>162</v>
      </c>
      <c r="BM134" s="218" t="s">
        <v>979</v>
      </c>
    </row>
    <row r="135" spans="1:65" s="2" customFormat="1" ht="19.5">
      <c r="A135" s="33"/>
      <c r="B135" s="34"/>
      <c r="C135" s="35"/>
      <c r="D135" s="220" t="s">
        <v>164</v>
      </c>
      <c r="E135" s="35"/>
      <c r="F135" s="221" t="s">
        <v>980</v>
      </c>
      <c r="G135" s="35"/>
      <c r="H135" s="35"/>
      <c r="I135" s="121"/>
      <c r="J135" s="35"/>
      <c r="K135" s="35"/>
      <c r="L135" s="38"/>
      <c r="M135" s="222"/>
      <c r="N135" s="223"/>
      <c r="O135" s="70"/>
      <c r="P135" s="70"/>
      <c r="Q135" s="70"/>
      <c r="R135" s="70"/>
      <c r="S135" s="70"/>
      <c r="T135" s="71"/>
      <c r="U135" s="33"/>
      <c r="V135" s="33"/>
      <c r="W135" s="33"/>
      <c r="X135" s="33"/>
      <c r="Y135" s="33"/>
      <c r="Z135" s="33"/>
      <c r="AA135" s="33"/>
      <c r="AB135" s="33"/>
      <c r="AC135" s="33"/>
      <c r="AD135" s="33"/>
      <c r="AE135" s="33"/>
      <c r="AT135" s="16" t="s">
        <v>164</v>
      </c>
      <c r="AU135" s="16" t="s">
        <v>86</v>
      </c>
    </row>
    <row r="136" spans="1:65" s="2" customFormat="1" ht="21.75" customHeight="1">
      <c r="A136" s="33"/>
      <c r="B136" s="34"/>
      <c r="C136" s="207" t="s">
        <v>155</v>
      </c>
      <c r="D136" s="207" t="s">
        <v>157</v>
      </c>
      <c r="E136" s="208" t="s">
        <v>981</v>
      </c>
      <c r="F136" s="209" t="s">
        <v>982</v>
      </c>
      <c r="G136" s="210" t="s">
        <v>160</v>
      </c>
      <c r="H136" s="211">
        <v>49.1</v>
      </c>
      <c r="I136" s="212"/>
      <c r="J136" s="213">
        <f>ROUND(I136*H136,2)</f>
        <v>0</v>
      </c>
      <c r="K136" s="209" t="s">
        <v>161</v>
      </c>
      <c r="L136" s="38"/>
      <c r="M136" s="214" t="s">
        <v>1</v>
      </c>
      <c r="N136" s="215" t="s">
        <v>42</v>
      </c>
      <c r="O136" s="70"/>
      <c r="P136" s="216">
        <f>O136*H136</f>
        <v>0</v>
      </c>
      <c r="Q136" s="216">
        <v>0</v>
      </c>
      <c r="R136" s="216">
        <f>Q136*H136</f>
        <v>0</v>
      </c>
      <c r="S136" s="216">
        <v>0</v>
      </c>
      <c r="T136" s="217">
        <f>S136*H136</f>
        <v>0</v>
      </c>
      <c r="U136" s="33"/>
      <c r="V136" s="33"/>
      <c r="W136" s="33"/>
      <c r="X136" s="33"/>
      <c r="Y136" s="33"/>
      <c r="Z136" s="33"/>
      <c r="AA136" s="33"/>
      <c r="AB136" s="33"/>
      <c r="AC136" s="33"/>
      <c r="AD136" s="33"/>
      <c r="AE136" s="33"/>
      <c r="AR136" s="218" t="s">
        <v>162</v>
      </c>
      <c r="AT136" s="218" t="s">
        <v>157</v>
      </c>
      <c r="AU136" s="218" t="s">
        <v>86</v>
      </c>
      <c r="AY136" s="16" t="s">
        <v>154</v>
      </c>
      <c r="BE136" s="219">
        <f>IF(N136="základní",J136,0)</f>
        <v>0</v>
      </c>
      <c r="BF136" s="219">
        <f>IF(N136="snížená",J136,0)</f>
        <v>0</v>
      </c>
      <c r="BG136" s="219">
        <f>IF(N136="zákl. přenesená",J136,0)</f>
        <v>0</v>
      </c>
      <c r="BH136" s="219">
        <f>IF(N136="sníž. přenesená",J136,0)</f>
        <v>0</v>
      </c>
      <c r="BI136" s="219">
        <f>IF(N136="nulová",J136,0)</f>
        <v>0</v>
      </c>
      <c r="BJ136" s="16" t="s">
        <v>84</v>
      </c>
      <c r="BK136" s="219">
        <f>ROUND(I136*H136,2)</f>
        <v>0</v>
      </c>
      <c r="BL136" s="16" t="s">
        <v>162</v>
      </c>
      <c r="BM136" s="218" t="s">
        <v>983</v>
      </c>
    </row>
    <row r="137" spans="1:65" s="2" customFormat="1" ht="19.5">
      <c r="A137" s="33"/>
      <c r="B137" s="34"/>
      <c r="C137" s="35"/>
      <c r="D137" s="220" t="s">
        <v>164</v>
      </c>
      <c r="E137" s="35"/>
      <c r="F137" s="221" t="s">
        <v>984</v>
      </c>
      <c r="G137" s="35"/>
      <c r="H137" s="35"/>
      <c r="I137" s="121"/>
      <c r="J137" s="35"/>
      <c r="K137" s="35"/>
      <c r="L137" s="38"/>
      <c r="M137" s="222"/>
      <c r="N137" s="223"/>
      <c r="O137" s="70"/>
      <c r="P137" s="70"/>
      <c r="Q137" s="70"/>
      <c r="R137" s="70"/>
      <c r="S137" s="70"/>
      <c r="T137" s="71"/>
      <c r="U137" s="33"/>
      <c r="V137" s="33"/>
      <c r="W137" s="33"/>
      <c r="X137" s="33"/>
      <c r="Y137" s="33"/>
      <c r="Z137" s="33"/>
      <c r="AA137" s="33"/>
      <c r="AB137" s="33"/>
      <c r="AC137" s="33"/>
      <c r="AD137" s="33"/>
      <c r="AE137" s="33"/>
      <c r="AT137" s="16" t="s">
        <v>164</v>
      </c>
      <c r="AU137" s="16" t="s">
        <v>86</v>
      </c>
    </row>
    <row r="138" spans="1:65" s="13" customFormat="1" ht="11.25">
      <c r="B138" s="225"/>
      <c r="C138" s="226"/>
      <c r="D138" s="220" t="s">
        <v>168</v>
      </c>
      <c r="E138" s="227" t="s">
        <v>1</v>
      </c>
      <c r="F138" s="228" t="s">
        <v>985</v>
      </c>
      <c r="G138" s="226"/>
      <c r="H138" s="229">
        <v>49.1</v>
      </c>
      <c r="I138" s="230"/>
      <c r="J138" s="226"/>
      <c r="K138" s="226"/>
      <c r="L138" s="231"/>
      <c r="M138" s="232"/>
      <c r="N138" s="233"/>
      <c r="O138" s="233"/>
      <c r="P138" s="233"/>
      <c r="Q138" s="233"/>
      <c r="R138" s="233"/>
      <c r="S138" s="233"/>
      <c r="T138" s="234"/>
      <c r="AT138" s="235" t="s">
        <v>168</v>
      </c>
      <c r="AU138" s="235" t="s">
        <v>86</v>
      </c>
      <c r="AV138" s="13" t="s">
        <v>86</v>
      </c>
      <c r="AW138" s="13" t="s">
        <v>34</v>
      </c>
      <c r="AX138" s="13" t="s">
        <v>84</v>
      </c>
      <c r="AY138" s="235" t="s">
        <v>154</v>
      </c>
    </row>
    <row r="139" spans="1:65" s="2" customFormat="1" ht="16.5" customHeight="1">
      <c r="A139" s="33"/>
      <c r="B139" s="34"/>
      <c r="C139" s="207" t="s">
        <v>195</v>
      </c>
      <c r="D139" s="207" t="s">
        <v>157</v>
      </c>
      <c r="E139" s="208" t="s">
        <v>746</v>
      </c>
      <c r="F139" s="209" t="s">
        <v>986</v>
      </c>
      <c r="G139" s="210" t="s">
        <v>198</v>
      </c>
      <c r="H139" s="211">
        <v>2.4990000000000001</v>
      </c>
      <c r="I139" s="212"/>
      <c r="J139" s="213">
        <f>ROUND(I139*H139,2)</f>
        <v>0</v>
      </c>
      <c r="K139" s="209" t="s">
        <v>1</v>
      </c>
      <c r="L139" s="38"/>
      <c r="M139" s="214" t="s">
        <v>1</v>
      </c>
      <c r="N139" s="215" t="s">
        <v>42</v>
      </c>
      <c r="O139" s="70"/>
      <c r="P139" s="216">
        <f>O139*H139</f>
        <v>0</v>
      </c>
      <c r="Q139" s="216">
        <v>0</v>
      </c>
      <c r="R139" s="216">
        <f>Q139*H139</f>
        <v>0</v>
      </c>
      <c r="S139" s="216">
        <v>0</v>
      </c>
      <c r="T139" s="217">
        <f>S139*H139</f>
        <v>0</v>
      </c>
      <c r="U139" s="33"/>
      <c r="V139" s="33"/>
      <c r="W139" s="33"/>
      <c r="X139" s="33"/>
      <c r="Y139" s="33"/>
      <c r="Z139" s="33"/>
      <c r="AA139" s="33"/>
      <c r="AB139" s="33"/>
      <c r="AC139" s="33"/>
      <c r="AD139" s="33"/>
      <c r="AE139" s="33"/>
      <c r="AR139" s="218" t="s">
        <v>162</v>
      </c>
      <c r="AT139" s="218" t="s">
        <v>157</v>
      </c>
      <c r="AU139" s="218" t="s">
        <v>86</v>
      </c>
      <c r="AY139" s="16" t="s">
        <v>154</v>
      </c>
      <c r="BE139" s="219">
        <f>IF(N139="základní",J139,0)</f>
        <v>0</v>
      </c>
      <c r="BF139" s="219">
        <f>IF(N139="snížená",J139,0)</f>
        <v>0</v>
      </c>
      <c r="BG139" s="219">
        <f>IF(N139="zákl. přenesená",J139,0)</f>
        <v>0</v>
      </c>
      <c r="BH139" s="219">
        <f>IF(N139="sníž. přenesená",J139,0)</f>
        <v>0</v>
      </c>
      <c r="BI139" s="219">
        <f>IF(N139="nulová",J139,0)</f>
        <v>0</v>
      </c>
      <c r="BJ139" s="16" t="s">
        <v>84</v>
      </c>
      <c r="BK139" s="219">
        <f>ROUND(I139*H139,2)</f>
        <v>0</v>
      </c>
      <c r="BL139" s="16" t="s">
        <v>162</v>
      </c>
      <c r="BM139" s="218" t="s">
        <v>987</v>
      </c>
    </row>
    <row r="140" spans="1:65" s="2" customFormat="1" ht="11.25">
      <c r="A140" s="33"/>
      <c r="B140" s="34"/>
      <c r="C140" s="35"/>
      <c r="D140" s="220" t="s">
        <v>164</v>
      </c>
      <c r="E140" s="35"/>
      <c r="F140" s="221" t="s">
        <v>986</v>
      </c>
      <c r="G140" s="35"/>
      <c r="H140" s="35"/>
      <c r="I140" s="121"/>
      <c r="J140" s="35"/>
      <c r="K140" s="35"/>
      <c r="L140" s="38"/>
      <c r="M140" s="222"/>
      <c r="N140" s="223"/>
      <c r="O140" s="70"/>
      <c r="P140" s="70"/>
      <c r="Q140" s="70"/>
      <c r="R140" s="70"/>
      <c r="S140" s="70"/>
      <c r="T140" s="71"/>
      <c r="U140" s="33"/>
      <c r="V140" s="33"/>
      <c r="W140" s="33"/>
      <c r="X140" s="33"/>
      <c r="Y140" s="33"/>
      <c r="Z140" s="33"/>
      <c r="AA140" s="33"/>
      <c r="AB140" s="33"/>
      <c r="AC140" s="33"/>
      <c r="AD140" s="33"/>
      <c r="AE140" s="33"/>
      <c r="AT140" s="16" t="s">
        <v>164</v>
      </c>
      <c r="AU140" s="16" t="s">
        <v>86</v>
      </c>
    </row>
    <row r="141" spans="1:65" s="13" customFormat="1" ht="11.25">
      <c r="B141" s="225"/>
      <c r="C141" s="226"/>
      <c r="D141" s="220" t="s">
        <v>168</v>
      </c>
      <c r="E141" s="227" t="s">
        <v>1</v>
      </c>
      <c r="F141" s="228" t="s">
        <v>988</v>
      </c>
      <c r="G141" s="226"/>
      <c r="H141" s="229">
        <v>2.4990000000000001</v>
      </c>
      <c r="I141" s="230"/>
      <c r="J141" s="226"/>
      <c r="K141" s="226"/>
      <c r="L141" s="231"/>
      <c r="M141" s="232"/>
      <c r="N141" s="233"/>
      <c r="O141" s="233"/>
      <c r="P141" s="233"/>
      <c r="Q141" s="233"/>
      <c r="R141" s="233"/>
      <c r="S141" s="233"/>
      <c r="T141" s="234"/>
      <c r="AT141" s="235" t="s">
        <v>168</v>
      </c>
      <c r="AU141" s="235" t="s">
        <v>86</v>
      </c>
      <c r="AV141" s="13" t="s">
        <v>86</v>
      </c>
      <c r="AW141" s="13" t="s">
        <v>34</v>
      </c>
      <c r="AX141" s="13" t="s">
        <v>84</v>
      </c>
      <c r="AY141" s="235" t="s">
        <v>154</v>
      </c>
    </row>
    <row r="142" spans="1:65" s="2" customFormat="1" ht="16.5" customHeight="1">
      <c r="A142" s="33"/>
      <c r="B142" s="34"/>
      <c r="C142" s="207" t="s">
        <v>202</v>
      </c>
      <c r="D142" s="207" t="s">
        <v>157</v>
      </c>
      <c r="E142" s="208" t="s">
        <v>739</v>
      </c>
      <c r="F142" s="209" t="s">
        <v>772</v>
      </c>
      <c r="G142" s="210" t="s">
        <v>198</v>
      </c>
      <c r="H142" s="211">
        <v>3.3359999999999999</v>
      </c>
      <c r="I142" s="212"/>
      <c r="J142" s="213">
        <f>ROUND(I142*H142,2)</f>
        <v>0</v>
      </c>
      <c r="K142" s="209" t="s">
        <v>1</v>
      </c>
      <c r="L142" s="38"/>
      <c r="M142" s="214" t="s">
        <v>1</v>
      </c>
      <c r="N142" s="215" t="s">
        <v>42</v>
      </c>
      <c r="O142" s="70"/>
      <c r="P142" s="216">
        <f>O142*H142</f>
        <v>0</v>
      </c>
      <c r="Q142" s="216">
        <v>0</v>
      </c>
      <c r="R142" s="216">
        <f>Q142*H142</f>
        <v>0</v>
      </c>
      <c r="S142" s="216">
        <v>0</v>
      </c>
      <c r="T142" s="217">
        <f>S142*H142</f>
        <v>0</v>
      </c>
      <c r="U142" s="33"/>
      <c r="V142" s="33"/>
      <c r="W142" s="33"/>
      <c r="X142" s="33"/>
      <c r="Y142" s="33"/>
      <c r="Z142" s="33"/>
      <c r="AA142" s="33"/>
      <c r="AB142" s="33"/>
      <c r="AC142" s="33"/>
      <c r="AD142" s="33"/>
      <c r="AE142" s="33"/>
      <c r="AR142" s="218" t="s">
        <v>162</v>
      </c>
      <c r="AT142" s="218" t="s">
        <v>157</v>
      </c>
      <c r="AU142" s="218" t="s">
        <v>86</v>
      </c>
      <c r="AY142" s="16" t="s">
        <v>154</v>
      </c>
      <c r="BE142" s="219">
        <f>IF(N142="základní",J142,0)</f>
        <v>0</v>
      </c>
      <c r="BF142" s="219">
        <f>IF(N142="snížená",J142,0)</f>
        <v>0</v>
      </c>
      <c r="BG142" s="219">
        <f>IF(N142="zákl. přenesená",J142,0)</f>
        <v>0</v>
      </c>
      <c r="BH142" s="219">
        <f>IF(N142="sníž. přenesená",J142,0)</f>
        <v>0</v>
      </c>
      <c r="BI142" s="219">
        <f>IF(N142="nulová",J142,0)</f>
        <v>0</v>
      </c>
      <c r="BJ142" s="16" t="s">
        <v>84</v>
      </c>
      <c r="BK142" s="219">
        <f>ROUND(I142*H142,2)</f>
        <v>0</v>
      </c>
      <c r="BL142" s="16" t="s">
        <v>162</v>
      </c>
      <c r="BM142" s="218" t="s">
        <v>989</v>
      </c>
    </row>
    <row r="143" spans="1:65" s="2" customFormat="1" ht="11.25">
      <c r="A143" s="33"/>
      <c r="B143" s="34"/>
      <c r="C143" s="35"/>
      <c r="D143" s="220" t="s">
        <v>164</v>
      </c>
      <c r="E143" s="35"/>
      <c r="F143" s="221" t="s">
        <v>772</v>
      </c>
      <c r="G143" s="35"/>
      <c r="H143" s="35"/>
      <c r="I143" s="121"/>
      <c r="J143" s="35"/>
      <c r="K143" s="35"/>
      <c r="L143" s="38"/>
      <c r="M143" s="222"/>
      <c r="N143" s="223"/>
      <c r="O143" s="70"/>
      <c r="P143" s="70"/>
      <c r="Q143" s="70"/>
      <c r="R143" s="70"/>
      <c r="S143" s="70"/>
      <c r="T143" s="71"/>
      <c r="U143" s="33"/>
      <c r="V143" s="33"/>
      <c r="W143" s="33"/>
      <c r="X143" s="33"/>
      <c r="Y143" s="33"/>
      <c r="Z143" s="33"/>
      <c r="AA143" s="33"/>
      <c r="AB143" s="33"/>
      <c r="AC143" s="33"/>
      <c r="AD143" s="33"/>
      <c r="AE143" s="33"/>
      <c r="AT143" s="16" t="s">
        <v>164</v>
      </c>
      <c r="AU143" s="16" t="s">
        <v>86</v>
      </c>
    </row>
    <row r="144" spans="1:65" s="13" customFormat="1" ht="11.25">
      <c r="B144" s="225"/>
      <c r="C144" s="226"/>
      <c r="D144" s="220" t="s">
        <v>168</v>
      </c>
      <c r="E144" s="227" t="s">
        <v>1</v>
      </c>
      <c r="F144" s="228" t="s">
        <v>990</v>
      </c>
      <c r="G144" s="226"/>
      <c r="H144" s="229">
        <v>3.3359999999999999</v>
      </c>
      <c r="I144" s="230"/>
      <c r="J144" s="226"/>
      <c r="K144" s="226"/>
      <c r="L144" s="231"/>
      <c r="M144" s="232"/>
      <c r="N144" s="233"/>
      <c r="O144" s="233"/>
      <c r="P144" s="233"/>
      <c r="Q144" s="233"/>
      <c r="R144" s="233"/>
      <c r="S144" s="233"/>
      <c r="T144" s="234"/>
      <c r="AT144" s="235" t="s">
        <v>168</v>
      </c>
      <c r="AU144" s="235" t="s">
        <v>86</v>
      </c>
      <c r="AV144" s="13" t="s">
        <v>86</v>
      </c>
      <c r="AW144" s="13" t="s">
        <v>34</v>
      </c>
      <c r="AX144" s="13" t="s">
        <v>84</v>
      </c>
      <c r="AY144" s="235" t="s">
        <v>154</v>
      </c>
    </row>
    <row r="145" spans="1:65" s="2" customFormat="1" ht="21.75" customHeight="1">
      <c r="A145" s="33"/>
      <c r="B145" s="34"/>
      <c r="C145" s="207" t="s">
        <v>208</v>
      </c>
      <c r="D145" s="207" t="s">
        <v>157</v>
      </c>
      <c r="E145" s="208" t="s">
        <v>723</v>
      </c>
      <c r="F145" s="209" t="s">
        <v>724</v>
      </c>
      <c r="G145" s="210" t="s">
        <v>198</v>
      </c>
      <c r="H145" s="211">
        <v>99.18</v>
      </c>
      <c r="I145" s="212"/>
      <c r="J145" s="213">
        <f>ROUND(I145*H145,2)</f>
        <v>0</v>
      </c>
      <c r="K145" s="209" t="s">
        <v>161</v>
      </c>
      <c r="L145" s="38"/>
      <c r="M145" s="214" t="s">
        <v>1</v>
      </c>
      <c r="N145" s="215" t="s">
        <v>42</v>
      </c>
      <c r="O145" s="70"/>
      <c r="P145" s="216">
        <f>O145*H145</f>
        <v>0</v>
      </c>
      <c r="Q145" s="216">
        <v>0</v>
      </c>
      <c r="R145" s="216">
        <f>Q145*H145</f>
        <v>0</v>
      </c>
      <c r="S145" s="216">
        <v>0</v>
      </c>
      <c r="T145" s="217">
        <f>S145*H145</f>
        <v>0</v>
      </c>
      <c r="U145" s="33"/>
      <c r="V145" s="33"/>
      <c r="W145" s="33"/>
      <c r="X145" s="33"/>
      <c r="Y145" s="33"/>
      <c r="Z145" s="33"/>
      <c r="AA145" s="33"/>
      <c r="AB145" s="33"/>
      <c r="AC145" s="33"/>
      <c r="AD145" s="33"/>
      <c r="AE145" s="33"/>
      <c r="AR145" s="218" t="s">
        <v>162</v>
      </c>
      <c r="AT145" s="218" t="s">
        <v>157</v>
      </c>
      <c r="AU145" s="218" t="s">
        <v>86</v>
      </c>
      <c r="AY145" s="16" t="s">
        <v>154</v>
      </c>
      <c r="BE145" s="219">
        <f>IF(N145="základní",J145,0)</f>
        <v>0</v>
      </c>
      <c r="BF145" s="219">
        <f>IF(N145="snížená",J145,0)</f>
        <v>0</v>
      </c>
      <c r="BG145" s="219">
        <f>IF(N145="zákl. přenesená",J145,0)</f>
        <v>0</v>
      </c>
      <c r="BH145" s="219">
        <f>IF(N145="sníž. přenesená",J145,0)</f>
        <v>0</v>
      </c>
      <c r="BI145" s="219">
        <f>IF(N145="nulová",J145,0)</f>
        <v>0</v>
      </c>
      <c r="BJ145" s="16" t="s">
        <v>84</v>
      </c>
      <c r="BK145" s="219">
        <f>ROUND(I145*H145,2)</f>
        <v>0</v>
      </c>
      <c r="BL145" s="16" t="s">
        <v>162</v>
      </c>
      <c r="BM145" s="218" t="s">
        <v>991</v>
      </c>
    </row>
    <row r="146" spans="1:65" s="2" customFormat="1" ht="19.5">
      <c r="A146" s="33"/>
      <c r="B146" s="34"/>
      <c r="C146" s="35"/>
      <c r="D146" s="220" t="s">
        <v>164</v>
      </c>
      <c r="E146" s="35"/>
      <c r="F146" s="221" t="s">
        <v>726</v>
      </c>
      <c r="G146" s="35"/>
      <c r="H146" s="35"/>
      <c r="I146" s="121"/>
      <c r="J146" s="35"/>
      <c r="K146" s="35"/>
      <c r="L146" s="38"/>
      <c r="M146" s="222"/>
      <c r="N146" s="223"/>
      <c r="O146" s="70"/>
      <c r="P146" s="70"/>
      <c r="Q146" s="70"/>
      <c r="R146" s="70"/>
      <c r="S146" s="70"/>
      <c r="T146" s="71"/>
      <c r="U146" s="33"/>
      <c r="V146" s="33"/>
      <c r="W146" s="33"/>
      <c r="X146" s="33"/>
      <c r="Y146" s="33"/>
      <c r="Z146" s="33"/>
      <c r="AA146" s="33"/>
      <c r="AB146" s="33"/>
      <c r="AC146" s="33"/>
      <c r="AD146" s="33"/>
      <c r="AE146" s="33"/>
      <c r="AT146" s="16" t="s">
        <v>164</v>
      </c>
      <c r="AU146" s="16" t="s">
        <v>86</v>
      </c>
    </row>
    <row r="147" spans="1:65" s="13" customFormat="1" ht="11.25">
      <c r="B147" s="225"/>
      <c r="C147" s="226"/>
      <c r="D147" s="220" t="s">
        <v>168</v>
      </c>
      <c r="E147" s="227" t="s">
        <v>1</v>
      </c>
      <c r="F147" s="228" t="s">
        <v>992</v>
      </c>
      <c r="G147" s="226"/>
      <c r="H147" s="229">
        <v>99.18</v>
      </c>
      <c r="I147" s="230"/>
      <c r="J147" s="226"/>
      <c r="K147" s="226"/>
      <c r="L147" s="231"/>
      <c r="M147" s="232"/>
      <c r="N147" s="233"/>
      <c r="O147" s="233"/>
      <c r="P147" s="233"/>
      <c r="Q147" s="233"/>
      <c r="R147" s="233"/>
      <c r="S147" s="233"/>
      <c r="T147" s="234"/>
      <c r="AT147" s="235" t="s">
        <v>168</v>
      </c>
      <c r="AU147" s="235" t="s">
        <v>86</v>
      </c>
      <c r="AV147" s="13" t="s">
        <v>86</v>
      </c>
      <c r="AW147" s="13" t="s">
        <v>34</v>
      </c>
      <c r="AX147" s="13" t="s">
        <v>84</v>
      </c>
      <c r="AY147" s="235" t="s">
        <v>154</v>
      </c>
    </row>
    <row r="148" spans="1:65" s="2" customFormat="1" ht="21.75" customHeight="1">
      <c r="A148" s="33"/>
      <c r="B148" s="34"/>
      <c r="C148" s="207" t="s">
        <v>214</v>
      </c>
      <c r="D148" s="207" t="s">
        <v>157</v>
      </c>
      <c r="E148" s="208" t="s">
        <v>775</v>
      </c>
      <c r="F148" s="209" t="s">
        <v>776</v>
      </c>
      <c r="G148" s="210" t="s">
        <v>160</v>
      </c>
      <c r="H148" s="211">
        <v>61.8</v>
      </c>
      <c r="I148" s="212"/>
      <c r="J148" s="213">
        <f>ROUND(I148*H148,2)</f>
        <v>0</v>
      </c>
      <c r="K148" s="209" t="s">
        <v>161</v>
      </c>
      <c r="L148" s="38"/>
      <c r="M148" s="214" t="s">
        <v>1</v>
      </c>
      <c r="N148" s="215" t="s">
        <v>42</v>
      </c>
      <c r="O148" s="70"/>
      <c r="P148" s="216">
        <f>O148*H148</f>
        <v>0</v>
      </c>
      <c r="Q148" s="216">
        <v>0</v>
      </c>
      <c r="R148" s="216">
        <f>Q148*H148</f>
        <v>0</v>
      </c>
      <c r="S148" s="216">
        <v>0</v>
      </c>
      <c r="T148" s="217">
        <f>S148*H148</f>
        <v>0</v>
      </c>
      <c r="U148" s="33"/>
      <c r="V148" s="33"/>
      <c r="W148" s="33"/>
      <c r="X148" s="33"/>
      <c r="Y148" s="33"/>
      <c r="Z148" s="33"/>
      <c r="AA148" s="33"/>
      <c r="AB148" s="33"/>
      <c r="AC148" s="33"/>
      <c r="AD148" s="33"/>
      <c r="AE148" s="33"/>
      <c r="AR148" s="218" t="s">
        <v>162</v>
      </c>
      <c r="AT148" s="218" t="s">
        <v>157</v>
      </c>
      <c r="AU148" s="218" t="s">
        <v>86</v>
      </c>
      <c r="AY148" s="16" t="s">
        <v>154</v>
      </c>
      <c r="BE148" s="219">
        <f>IF(N148="základní",J148,0)</f>
        <v>0</v>
      </c>
      <c r="BF148" s="219">
        <f>IF(N148="snížená",J148,0)</f>
        <v>0</v>
      </c>
      <c r="BG148" s="219">
        <f>IF(N148="zákl. přenesená",J148,0)</f>
        <v>0</v>
      </c>
      <c r="BH148" s="219">
        <f>IF(N148="sníž. přenesená",J148,0)</f>
        <v>0</v>
      </c>
      <c r="BI148" s="219">
        <f>IF(N148="nulová",J148,0)</f>
        <v>0</v>
      </c>
      <c r="BJ148" s="16" t="s">
        <v>84</v>
      </c>
      <c r="BK148" s="219">
        <f>ROUND(I148*H148,2)</f>
        <v>0</v>
      </c>
      <c r="BL148" s="16" t="s">
        <v>162</v>
      </c>
      <c r="BM148" s="218" t="s">
        <v>993</v>
      </c>
    </row>
    <row r="149" spans="1:65" s="2" customFormat="1" ht="19.5">
      <c r="A149" s="33"/>
      <c r="B149" s="34"/>
      <c r="C149" s="35"/>
      <c r="D149" s="220" t="s">
        <v>164</v>
      </c>
      <c r="E149" s="35"/>
      <c r="F149" s="221" t="s">
        <v>778</v>
      </c>
      <c r="G149" s="35"/>
      <c r="H149" s="35"/>
      <c r="I149" s="121"/>
      <c r="J149" s="35"/>
      <c r="K149" s="35"/>
      <c r="L149" s="38"/>
      <c r="M149" s="222"/>
      <c r="N149" s="223"/>
      <c r="O149" s="70"/>
      <c r="P149" s="70"/>
      <c r="Q149" s="70"/>
      <c r="R149" s="70"/>
      <c r="S149" s="70"/>
      <c r="T149" s="71"/>
      <c r="U149" s="33"/>
      <c r="V149" s="33"/>
      <c r="W149" s="33"/>
      <c r="X149" s="33"/>
      <c r="Y149" s="33"/>
      <c r="Z149" s="33"/>
      <c r="AA149" s="33"/>
      <c r="AB149" s="33"/>
      <c r="AC149" s="33"/>
      <c r="AD149" s="33"/>
      <c r="AE149" s="33"/>
      <c r="AT149" s="16" t="s">
        <v>164</v>
      </c>
      <c r="AU149" s="16" t="s">
        <v>86</v>
      </c>
    </row>
    <row r="150" spans="1:65" s="13" customFormat="1" ht="11.25">
      <c r="B150" s="225"/>
      <c r="C150" s="226"/>
      <c r="D150" s="220" t="s">
        <v>168</v>
      </c>
      <c r="E150" s="227" t="s">
        <v>1</v>
      </c>
      <c r="F150" s="228" t="s">
        <v>994</v>
      </c>
      <c r="G150" s="226"/>
      <c r="H150" s="229">
        <v>61.8</v>
      </c>
      <c r="I150" s="230"/>
      <c r="J150" s="226"/>
      <c r="K150" s="226"/>
      <c r="L150" s="231"/>
      <c r="M150" s="232"/>
      <c r="N150" s="233"/>
      <c r="O150" s="233"/>
      <c r="P150" s="233"/>
      <c r="Q150" s="233"/>
      <c r="R150" s="233"/>
      <c r="S150" s="233"/>
      <c r="T150" s="234"/>
      <c r="AT150" s="235" t="s">
        <v>168</v>
      </c>
      <c r="AU150" s="235" t="s">
        <v>86</v>
      </c>
      <c r="AV150" s="13" t="s">
        <v>86</v>
      </c>
      <c r="AW150" s="13" t="s">
        <v>34</v>
      </c>
      <c r="AX150" s="13" t="s">
        <v>84</v>
      </c>
      <c r="AY150" s="235" t="s">
        <v>154</v>
      </c>
    </row>
    <row r="151" spans="1:65" s="2" customFormat="1" ht="21.75" customHeight="1">
      <c r="A151" s="33"/>
      <c r="B151" s="34"/>
      <c r="C151" s="247" t="s">
        <v>220</v>
      </c>
      <c r="D151" s="247" t="s">
        <v>443</v>
      </c>
      <c r="E151" s="248" t="s">
        <v>780</v>
      </c>
      <c r="F151" s="249" t="s">
        <v>781</v>
      </c>
      <c r="G151" s="250" t="s">
        <v>179</v>
      </c>
      <c r="H151" s="251">
        <v>57</v>
      </c>
      <c r="I151" s="252"/>
      <c r="J151" s="253">
        <f>ROUND(I151*H151,2)</f>
        <v>0</v>
      </c>
      <c r="K151" s="249" t="s">
        <v>161</v>
      </c>
      <c r="L151" s="254"/>
      <c r="M151" s="255" t="s">
        <v>1</v>
      </c>
      <c r="N151" s="256" t="s">
        <v>42</v>
      </c>
      <c r="O151" s="70"/>
      <c r="P151" s="216">
        <f>O151*H151</f>
        <v>0</v>
      </c>
      <c r="Q151" s="216">
        <v>5.8999999999999997E-2</v>
      </c>
      <c r="R151" s="216">
        <f>Q151*H151</f>
        <v>3.363</v>
      </c>
      <c r="S151" s="216">
        <v>0</v>
      </c>
      <c r="T151" s="217">
        <f>S151*H151</f>
        <v>0</v>
      </c>
      <c r="U151" s="33"/>
      <c r="V151" s="33"/>
      <c r="W151" s="33"/>
      <c r="X151" s="33"/>
      <c r="Y151" s="33"/>
      <c r="Z151" s="33"/>
      <c r="AA151" s="33"/>
      <c r="AB151" s="33"/>
      <c r="AC151" s="33"/>
      <c r="AD151" s="33"/>
      <c r="AE151" s="33"/>
      <c r="AR151" s="218" t="s">
        <v>208</v>
      </c>
      <c r="AT151" s="218" t="s">
        <v>443</v>
      </c>
      <c r="AU151" s="218" t="s">
        <v>86</v>
      </c>
      <c r="AY151" s="16" t="s">
        <v>154</v>
      </c>
      <c r="BE151" s="219">
        <f>IF(N151="základní",J151,0)</f>
        <v>0</v>
      </c>
      <c r="BF151" s="219">
        <f>IF(N151="snížená",J151,0)</f>
        <v>0</v>
      </c>
      <c r="BG151" s="219">
        <f>IF(N151="zákl. přenesená",J151,0)</f>
        <v>0</v>
      </c>
      <c r="BH151" s="219">
        <f>IF(N151="sníž. přenesená",J151,0)</f>
        <v>0</v>
      </c>
      <c r="BI151" s="219">
        <f>IF(N151="nulová",J151,0)</f>
        <v>0</v>
      </c>
      <c r="BJ151" s="16" t="s">
        <v>84</v>
      </c>
      <c r="BK151" s="219">
        <f>ROUND(I151*H151,2)</f>
        <v>0</v>
      </c>
      <c r="BL151" s="16" t="s">
        <v>162</v>
      </c>
      <c r="BM151" s="218" t="s">
        <v>995</v>
      </c>
    </row>
    <row r="152" spans="1:65" s="2" customFormat="1" ht="11.25">
      <c r="A152" s="33"/>
      <c r="B152" s="34"/>
      <c r="C152" s="35"/>
      <c r="D152" s="220" t="s">
        <v>164</v>
      </c>
      <c r="E152" s="35"/>
      <c r="F152" s="221" t="s">
        <v>781</v>
      </c>
      <c r="G152" s="35"/>
      <c r="H152" s="35"/>
      <c r="I152" s="121"/>
      <c r="J152" s="35"/>
      <c r="K152" s="35"/>
      <c r="L152" s="38"/>
      <c r="M152" s="222"/>
      <c r="N152" s="223"/>
      <c r="O152" s="70"/>
      <c r="P152" s="70"/>
      <c r="Q152" s="70"/>
      <c r="R152" s="70"/>
      <c r="S152" s="70"/>
      <c r="T152" s="71"/>
      <c r="U152" s="33"/>
      <c r="V152" s="33"/>
      <c r="W152" s="33"/>
      <c r="X152" s="33"/>
      <c r="Y152" s="33"/>
      <c r="Z152" s="33"/>
      <c r="AA152" s="33"/>
      <c r="AB152" s="33"/>
      <c r="AC152" s="33"/>
      <c r="AD152" s="33"/>
      <c r="AE152" s="33"/>
      <c r="AT152" s="16" t="s">
        <v>164</v>
      </c>
      <c r="AU152" s="16" t="s">
        <v>86</v>
      </c>
    </row>
    <row r="153" spans="1:65" s="2" customFormat="1" ht="16.5" customHeight="1">
      <c r="A153" s="33"/>
      <c r="B153" s="34"/>
      <c r="C153" s="247" t="s">
        <v>225</v>
      </c>
      <c r="D153" s="247" t="s">
        <v>443</v>
      </c>
      <c r="E153" s="248" t="s">
        <v>996</v>
      </c>
      <c r="F153" s="249" t="s">
        <v>997</v>
      </c>
      <c r="G153" s="250" t="s">
        <v>179</v>
      </c>
      <c r="H153" s="251">
        <v>6</v>
      </c>
      <c r="I153" s="252"/>
      <c r="J153" s="253">
        <f>ROUND(I153*H153,2)</f>
        <v>0</v>
      </c>
      <c r="K153" s="249" t="s">
        <v>1</v>
      </c>
      <c r="L153" s="254"/>
      <c r="M153" s="255" t="s">
        <v>1</v>
      </c>
      <c r="N153" s="256" t="s">
        <v>42</v>
      </c>
      <c r="O153" s="70"/>
      <c r="P153" s="216">
        <f>O153*H153</f>
        <v>0</v>
      </c>
      <c r="Q153" s="216">
        <v>0.03</v>
      </c>
      <c r="R153" s="216">
        <f>Q153*H153</f>
        <v>0.18</v>
      </c>
      <c r="S153" s="216">
        <v>0</v>
      </c>
      <c r="T153" s="217">
        <f>S153*H153</f>
        <v>0</v>
      </c>
      <c r="U153" s="33"/>
      <c r="V153" s="33"/>
      <c r="W153" s="33"/>
      <c r="X153" s="33"/>
      <c r="Y153" s="33"/>
      <c r="Z153" s="33"/>
      <c r="AA153" s="33"/>
      <c r="AB153" s="33"/>
      <c r="AC153" s="33"/>
      <c r="AD153" s="33"/>
      <c r="AE153" s="33"/>
      <c r="AR153" s="218" t="s">
        <v>208</v>
      </c>
      <c r="AT153" s="218" t="s">
        <v>443</v>
      </c>
      <c r="AU153" s="218" t="s">
        <v>86</v>
      </c>
      <c r="AY153" s="16" t="s">
        <v>154</v>
      </c>
      <c r="BE153" s="219">
        <f>IF(N153="základní",J153,0)</f>
        <v>0</v>
      </c>
      <c r="BF153" s="219">
        <f>IF(N153="snížená",J153,0)</f>
        <v>0</v>
      </c>
      <c r="BG153" s="219">
        <f>IF(N153="zákl. přenesená",J153,0)</f>
        <v>0</v>
      </c>
      <c r="BH153" s="219">
        <f>IF(N153="sníž. přenesená",J153,0)</f>
        <v>0</v>
      </c>
      <c r="BI153" s="219">
        <f>IF(N153="nulová",J153,0)</f>
        <v>0</v>
      </c>
      <c r="BJ153" s="16" t="s">
        <v>84</v>
      </c>
      <c r="BK153" s="219">
        <f>ROUND(I153*H153,2)</f>
        <v>0</v>
      </c>
      <c r="BL153" s="16" t="s">
        <v>162</v>
      </c>
      <c r="BM153" s="218" t="s">
        <v>998</v>
      </c>
    </row>
    <row r="154" spans="1:65" s="2" customFormat="1" ht="11.25">
      <c r="A154" s="33"/>
      <c r="B154" s="34"/>
      <c r="C154" s="35"/>
      <c r="D154" s="220" t="s">
        <v>164</v>
      </c>
      <c r="E154" s="35"/>
      <c r="F154" s="221" t="s">
        <v>997</v>
      </c>
      <c r="G154" s="35"/>
      <c r="H154" s="35"/>
      <c r="I154" s="121"/>
      <c r="J154" s="35"/>
      <c r="K154" s="35"/>
      <c r="L154" s="38"/>
      <c r="M154" s="222"/>
      <c r="N154" s="223"/>
      <c r="O154" s="70"/>
      <c r="P154" s="70"/>
      <c r="Q154" s="70"/>
      <c r="R154" s="70"/>
      <c r="S154" s="70"/>
      <c r="T154" s="71"/>
      <c r="U154" s="33"/>
      <c r="V154" s="33"/>
      <c r="W154" s="33"/>
      <c r="X154" s="33"/>
      <c r="Y154" s="33"/>
      <c r="Z154" s="33"/>
      <c r="AA154" s="33"/>
      <c r="AB154" s="33"/>
      <c r="AC154" s="33"/>
      <c r="AD154" s="33"/>
      <c r="AE154" s="33"/>
      <c r="AT154" s="16" t="s">
        <v>164</v>
      </c>
      <c r="AU154" s="16" t="s">
        <v>86</v>
      </c>
    </row>
    <row r="155" spans="1:65" s="2" customFormat="1" ht="21.75" customHeight="1">
      <c r="A155" s="33"/>
      <c r="B155" s="34"/>
      <c r="C155" s="247" t="s">
        <v>231</v>
      </c>
      <c r="D155" s="247" t="s">
        <v>443</v>
      </c>
      <c r="E155" s="248" t="s">
        <v>577</v>
      </c>
      <c r="F155" s="249" t="s">
        <v>578</v>
      </c>
      <c r="G155" s="250" t="s">
        <v>198</v>
      </c>
      <c r="H155" s="251">
        <v>3.2280000000000002</v>
      </c>
      <c r="I155" s="252"/>
      <c r="J155" s="253">
        <f>ROUND(I155*H155,2)</f>
        <v>0</v>
      </c>
      <c r="K155" s="249" t="s">
        <v>161</v>
      </c>
      <c r="L155" s="254"/>
      <c r="M155" s="255" t="s">
        <v>1</v>
      </c>
      <c r="N155" s="256" t="s">
        <v>42</v>
      </c>
      <c r="O155" s="70"/>
      <c r="P155" s="216">
        <f>O155*H155</f>
        <v>0</v>
      </c>
      <c r="Q155" s="216">
        <v>2.4289999999999998</v>
      </c>
      <c r="R155" s="216">
        <f>Q155*H155</f>
        <v>7.8408119999999997</v>
      </c>
      <c r="S155" s="216">
        <v>0</v>
      </c>
      <c r="T155" s="217">
        <f>S155*H155</f>
        <v>0</v>
      </c>
      <c r="U155" s="33"/>
      <c r="V155" s="33"/>
      <c r="W155" s="33"/>
      <c r="X155" s="33"/>
      <c r="Y155" s="33"/>
      <c r="Z155" s="33"/>
      <c r="AA155" s="33"/>
      <c r="AB155" s="33"/>
      <c r="AC155" s="33"/>
      <c r="AD155" s="33"/>
      <c r="AE155" s="33"/>
      <c r="AR155" s="218" t="s">
        <v>208</v>
      </c>
      <c r="AT155" s="218" t="s">
        <v>443</v>
      </c>
      <c r="AU155" s="218" t="s">
        <v>86</v>
      </c>
      <c r="AY155" s="16" t="s">
        <v>154</v>
      </c>
      <c r="BE155" s="219">
        <f>IF(N155="základní",J155,0)</f>
        <v>0</v>
      </c>
      <c r="BF155" s="219">
        <f>IF(N155="snížená",J155,0)</f>
        <v>0</v>
      </c>
      <c r="BG155" s="219">
        <f>IF(N155="zákl. přenesená",J155,0)</f>
        <v>0</v>
      </c>
      <c r="BH155" s="219">
        <f>IF(N155="sníž. přenesená",J155,0)</f>
        <v>0</v>
      </c>
      <c r="BI155" s="219">
        <f>IF(N155="nulová",J155,0)</f>
        <v>0</v>
      </c>
      <c r="BJ155" s="16" t="s">
        <v>84</v>
      </c>
      <c r="BK155" s="219">
        <f>ROUND(I155*H155,2)</f>
        <v>0</v>
      </c>
      <c r="BL155" s="16" t="s">
        <v>162</v>
      </c>
      <c r="BM155" s="218" t="s">
        <v>999</v>
      </c>
    </row>
    <row r="156" spans="1:65" s="2" customFormat="1" ht="11.25">
      <c r="A156" s="33"/>
      <c r="B156" s="34"/>
      <c r="C156" s="35"/>
      <c r="D156" s="220" t="s">
        <v>164</v>
      </c>
      <c r="E156" s="35"/>
      <c r="F156" s="221" t="s">
        <v>578</v>
      </c>
      <c r="G156" s="35"/>
      <c r="H156" s="35"/>
      <c r="I156" s="121"/>
      <c r="J156" s="35"/>
      <c r="K156" s="35"/>
      <c r="L156" s="38"/>
      <c r="M156" s="222"/>
      <c r="N156" s="223"/>
      <c r="O156" s="70"/>
      <c r="P156" s="70"/>
      <c r="Q156" s="70"/>
      <c r="R156" s="70"/>
      <c r="S156" s="70"/>
      <c r="T156" s="71"/>
      <c r="U156" s="33"/>
      <c r="V156" s="33"/>
      <c r="W156" s="33"/>
      <c r="X156" s="33"/>
      <c r="Y156" s="33"/>
      <c r="Z156" s="33"/>
      <c r="AA156" s="33"/>
      <c r="AB156" s="33"/>
      <c r="AC156" s="33"/>
      <c r="AD156" s="33"/>
      <c r="AE156" s="33"/>
      <c r="AT156" s="16" t="s">
        <v>164</v>
      </c>
      <c r="AU156" s="16" t="s">
        <v>86</v>
      </c>
    </row>
    <row r="157" spans="1:65" s="13" customFormat="1" ht="11.25">
      <c r="B157" s="225"/>
      <c r="C157" s="226"/>
      <c r="D157" s="220" t="s">
        <v>168</v>
      </c>
      <c r="E157" s="227" t="s">
        <v>1</v>
      </c>
      <c r="F157" s="228" t="s">
        <v>1000</v>
      </c>
      <c r="G157" s="226"/>
      <c r="H157" s="229">
        <v>3.2280000000000002</v>
      </c>
      <c r="I157" s="230"/>
      <c r="J157" s="226"/>
      <c r="K157" s="226"/>
      <c r="L157" s="231"/>
      <c r="M157" s="232"/>
      <c r="N157" s="233"/>
      <c r="O157" s="233"/>
      <c r="P157" s="233"/>
      <c r="Q157" s="233"/>
      <c r="R157" s="233"/>
      <c r="S157" s="233"/>
      <c r="T157" s="234"/>
      <c r="AT157" s="235" t="s">
        <v>168</v>
      </c>
      <c r="AU157" s="235" t="s">
        <v>86</v>
      </c>
      <c r="AV157" s="13" t="s">
        <v>86</v>
      </c>
      <c r="AW157" s="13" t="s">
        <v>34</v>
      </c>
      <c r="AX157" s="13" t="s">
        <v>84</v>
      </c>
      <c r="AY157" s="235" t="s">
        <v>154</v>
      </c>
    </row>
    <row r="158" spans="1:65" s="2" customFormat="1" ht="16.5" customHeight="1">
      <c r="A158" s="33"/>
      <c r="B158" s="34"/>
      <c r="C158" s="207" t="s">
        <v>238</v>
      </c>
      <c r="D158" s="207" t="s">
        <v>157</v>
      </c>
      <c r="E158" s="208" t="s">
        <v>753</v>
      </c>
      <c r="F158" s="209" t="s">
        <v>761</v>
      </c>
      <c r="G158" s="210" t="s">
        <v>160</v>
      </c>
      <c r="H158" s="211">
        <v>8.48</v>
      </c>
      <c r="I158" s="212"/>
      <c r="J158" s="213">
        <f>ROUND(I158*H158,2)</f>
        <v>0</v>
      </c>
      <c r="K158" s="209" t="s">
        <v>1</v>
      </c>
      <c r="L158" s="38"/>
      <c r="M158" s="214" t="s">
        <v>1</v>
      </c>
      <c r="N158" s="215" t="s">
        <v>42</v>
      </c>
      <c r="O158" s="70"/>
      <c r="P158" s="216">
        <f>O158*H158</f>
        <v>0</v>
      </c>
      <c r="Q158" s="216">
        <v>0</v>
      </c>
      <c r="R158" s="216">
        <f>Q158*H158</f>
        <v>0</v>
      </c>
      <c r="S158" s="216">
        <v>0</v>
      </c>
      <c r="T158" s="217">
        <f>S158*H158</f>
        <v>0</v>
      </c>
      <c r="U158" s="33"/>
      <c r="V158" s="33"/>
      <c r="W158" s="33"/>
      <c r="X158" s="33"/>
      <c r="Y158" s="33"/>
      <c r="Z158" s="33"/>
      <c r="AA158" s="33"/>
      <c r="AB158" s="33"/>
      <c r="AC158" s="33"/>
      <c r="AD158" s="33"/>
      <c r="AE158" s="33"/>
      <c r="AR158" s="218" t="s">
        <v>162</v>
      </c>
      <c r="AT158" s="218" t="s">
        <v>157</v>
      </c>
      <c r="AU158" s="218" t="s">
        <v>86</v>
      </c>
      <c r="AY158" s="16" t="s">
        <v>154</v>
      </c>
      <c r="BE158" s="219">
        <f>IF(N158="základní",J158,0)</f>
        <v>0</v>
      </c>
      <c r="BF158" s="219">
        <f>IF(N158="snížená",J158,0)</f>
        <v>0</v>
      </c>
      <c r="BG158" s="219">
        <f>IF(N158="zákl. přenesená",J158,0)</f>
        <v>0</v>
      </c>
      <c r="BH158" s="219">
        <f>IF(N158="sníž. přenesená",J158,0)</f>
        <v>0</v>
      </c>
      <c r="BI158" s="219">
        <f>IF(N158="nulová",J158,0)</f>
        <v>0</v>
      </c>
      <c r="BJ158" s="16" t="s">
        <v>84</v>
      </c>
      <c r="BK158" s="219">
        <f>ROUND(I158*H158,2)</f>
        <v>0</v>
      </c>
      <c r="BL158" s="16" t="s">
        <v>162</v>
      </c>
      <c r="BM158" s="218" t="s">
        <v>1001</v>
      </c>
    </row>
    <row r="159" spans="1:65" s="2" customFormat="1" ht="11.25">
      <c r="A159" s="33"/>
      <c r="B159" s="34"/>
      <c r="C159" s="35"/>
      <c r="D159" s="220" t="s">
        <v>164</v>
      </c>
      <c r="E159" s="35"/>
      <c r="F159" s="221" t="s">
        <v>763</v>
      </c>
      <c r="G159" s="35"/>
      <c r="H159" s="35"/>
      <c r="I159" s="121"/>
      <c r="J159" s="35"/>
      <c r="K159" s="35"/>
      <c r="L159" s="38"/>
      <c r="M159" s="222"/>
      <c r="N159" s="223"/>
      <c r="O159" s="70"/>
      <c r="P159" s="70"/>
      <c r="Q159" s="70"/>
      <c r="R159" s="70"/>
      <c r="S159" s="70"/>
      <c r="T159" s="71"/>
      <c r="U159" s="33"/>
      <c r="V159" s="33"/>
      <c r="W159" s="33"/>
      <c r="X159" s="33"/>
      <c r="Y159" s="33"/>
      <c r="Z159" s="33"/>
      <c r="AA159" s="33"/>
      <c r="AB159" s="33"/>
      <c r="AC159" s="33"/>
      <c r="AD159" s="33"/>
      <c r="AE159" s="33"/>
      <c r="AT159" s="16" t="s">
        <v>164</v>
      </c>
      <c r="AU159" s="16" t="s">
        <v>86</v>
      </c>
    </row>
    <row r="160" spans="1:65" s="2" customFormat="1" ht="16.5" customHeight="1">
      <c r="A160" s="33"/>
      <c r="B160" s="34"/>
      <c r="C160" s="247" t="s">
        <v>243</v>
      </c>
      <c r="D160" s="247" t="s">
        <v>443</v>
      </c>
      <c r="E160" s="248" t="s">
        <v>582</v>
      </c>
      <c r="F160" s="249" t="s">
        <v>766</v>
      </c>
      <c r="G160" s="250" t="s">
        <v>179</v>
      </c>
      <c r="H160" s="251">
        <v>52</v>
      </c>
      <c r="I160" s="252"/>
      <c r="J160" s="253">
        <f>ROUND(I160*H160,2)</f>
        <v>0</v>
      </c>
      <c r="K160" s="249" t="s">
        <v>1</v>
      </c>
      <c r="L160" s="254"/>
      <c r="M160" s="255" t="s">
        <v>1</v>
      </c>
      <c r="N160" s="256" t="s">
        <v>42</v>
      </c>
      <c r="O160" s="70"/>
      <c r="P160" s="216">
        <f>O160*H160</f>
        <v>0</v>
      </c>
      <c r="Q160" s="216">
        <v>3.2500000000000001E-2</v>
      </c>
      <c r="R160" s="216">
        <f>Q160*H160</f>
        <v>1.69</v>
      </c>
      <c r="S160" s="216">
        <v>0</v>
      </c>
      <c r="T160" s="217">
        <f>S160*H160</f>
        <v>0</v>
      </c>
      <c r="U160" s="33"/>
      <c r="V160" s="33"/>
      <c r="W160" s="33"/>
      <c r="X160" s="33"/>
      <c r="Y160" s="33"/>
      <c r="Z160" s="33"/>
      <c r="AA160" s="33"/>
      <c r="AB160" s="33"/>
      <c r="AC160" s="33"/>
      <c r="AD160" s="33"/>
      <c r="AE160" s="33"/>
      <c r="AR160" s="218" t="s">
        <v>208</v>
      </c>
      <c r="AT160" s="218" t="s">
        <v>443</v>
      </c>
      <c r="AU160" s="218" t="s">
        <v>86</v>
      </c>
      <c r="AY160" s="16" t="s">
        <v>154</v>
      </c>
      <c r="BE160" s="219">
        <f>IF(N160="základní",J160,0)</f>
        <v>0</v>
      </c>
      <c r="BF160" s="219">
        <f>IF(N160="snížená",J160,0)</f>
        <v>0</v>
      </c>
      <c r="BG160" s="219">
        <f>IF(N160="zákl. přenesená",J160,0)</f>
        <v>0</v>
      </c>
      <c r="BH160" s="219">
        <f>IF(N160="sníž. přenesená",J160,0)</f>
        <v>0</v>
      </c>
      <c r="BI160" s="219">
        <f>IF(N160="nulová",J160,0)</f>
        <v>0</v>
      </c>
      <c r="BJ160" s="16" t="s">
        <v>84</v>
      </c>
      <c r="BK160" s="219">
        <f>ROUND(I160*H160,2)</f>
        <v>0</v>
      </c>
      <c r="BL160" s="16" t="s">
        <v>162</v>
      </c>
      <c r="BM160" s="218" t="s">
        <v>1002</v>
      </c>
    </row>
    <row r="161" spans="1:65" s="2" customFormat="1" ht="11.25">
      <c r="A161" s="33"/>
      <c r="B161" s="34"/>
      <c r="C161" s="35"/>
      <c r="D161" s="220" t="s">
        <v>164</v>
      </c>
      <c r="E161" s="35"/>
      <c r="F161" s="221" t="s">
        <v>766</v>
      </c>
      <c r="G161" s="35"/>
      <c r="H161" s="35"/>
      <c r="I161" s="121"/>
      <c r="J161" s="35"/>
      <c r="K161" s="35"/>
      <c r="L161" s="38"/>
      <c r="M161" s="222"/>
      <c r="N161" s="223"/>
      <c r="O161" s="70"/>
      <c r="P161" s="70"/>
      <c r="Q161" s="70"/>
      <c r="R161" s="70"/>
      <c r="S161" s="70"/>
      <c r="T161" s="71"/>
      <c r="U161" s="33"/>
      <c r="V161" s="33"/>
      <c r="W161" s="33"/>
      <c r="X161" s="33"/>
      <c r="Y161" s="33"/>
      <c r="Z161" s="33"/>
      <c r="AA161" s="33"/>
      <c r="AB161" s="33"/>
      <c r="AC161" s="33"/>
      <c r="AD161" s="33"/>
      <c r="AE161" s="33"/>
      <c r="AT161" s="16" t="s">
        <v>164</v>
      </c>
      <c r="AU161" s="16" t="s">
        <v>86</v>
      </c>
    </row>
    <row r="162" spans="1:65" s="2" customFormat="1" ht="16.5" customHeight="1">
      <c r="A162" s="33"/>
      <c r="B162" s="34"/>
      <c r="C162" s="207" t="s">
        <v>8</v>
      </c>
      <c r="D162" s="207" t="s">
        <v>157</v>
      </c>
      <c r="E162" s="208" t="s">
        <v>771</v>
      </c>
      <c r="F162" s="209" t="s">
        <v>1003</v>
      </c>
      <c r="G162" s="210" t="s">
        <v>172</v>
      </c>
      <c r="H162" s="211">
        <v>0.9</v>
      </c>
      <c r="I162" s="212"/>
      <c r="J162" s="213">
        <f>ROUND(I162*H162,2)</f>
        <v>0</v>
      </c>
      <c r="K162" s="209" t="s">
        <v>1</v>
      </c>
      <c r="L162" s="38"/>
      <c r="M162" s="214" t="s">
        <v>1</v>
      </c>
      <c r="N162" s="215" t="s">
        <v>42</v>
      </c>
      <c r="O162" s="70"/>
      <c r="P162" s="216">
        <f>O162*H162</f>
        <v>0</v>
      </c>
      <c r="Q162" s="216">
        <v>0</v>
      </c>
      <c r="R162" s="216">
        <f>Q162*H162</f>
        <v>0</v>
      </c>
      <c r="S162" s="216">
        <v>0</v>
      </c>
      <c r="T162" s="217">
        <f>S162*H162</f>
        <v>0</v>
      </c>
      <c r="U162" s="33"/>
      <c r="V162" s="33"/>
      <c r="W162" s="33"/>
      <c r="X162" s="33"/>
      <c r="Y162" s="33"/>
      <c r="Z162" s="33"/>
      <c r="AA162" s="33"/>
      <c r="AB162" s="33"/>
      <c r="AC162" s="33"/>
      <c r="AD162" s="33"/>
      <c r="AE162" s="33"/>
      <c r="AR162" s="218" t="s">
        <v>162</v>
      </c>
      <c r="AT162" s="218" t="s">
        <v>157</v>
      </c>
      <c r="AU162" s="218" t="s">
        <v>86</v>
      </c>
      <c r="AY162" s="16" t="s">
        <v>154</v>
      </c>
      <c r="BE162" s="219">
        <f>IF(N162="základní",J162,0)</f>
        <v>0</v>
      </c>
      <c r="BF162" s="219">
        <f>IF(N162="snížená",J162,0)</f>
        <v>0</v>
      </c>
      <c r="BG162" s="219">
        <f>IF(N162="zákl. přenesená",J162,0)</f>
        <v>0</v>
      </c>
      <c r="BH162" s="219">
        <f>IF(N162="sníž. přenesená",J162,0)</f>
        <v>0</v>
      </c>
      <c r="BI162" s="219">
        <f>IF(N162="nulová",J162,0)</f>
        <v>0</v>
      </c>
      <c r="BJ162" s="16" t="s">
        <v>84</v>
      </c>
      <c r="BK162" s="219">
        <f>ROUND(I162*H162,2)</f>
        <v>0</v>
      </c>
      <c r="BL162" s="16" t="s">
        <v>162</v>
      </c>
      <c r="BM162" s="218" t="s">
        <v>1004</v>
      </c>
    </row>
    <row r="163" spans="1:65" s="2" customFormat="1" ht="11.25">
      <c r="A163" s="33"/>
      <c r="B163" s="34"/>
      <c r="C163" s="35"/>
      <c r="D163" s="220" t="s">
        <v>164</v>
      </c>
      <c r="E163" s="35"/>
      <c r="F163" s="221" t="s">
        <v>1003</v>
      </c>
      <c r="G163" s="35"/>
      <c r="H163" s="35"/>
      <c r="I163" s="121"/>
      <c r="J163" s="35"/>
      <c r="K163" s="35"/>
      <c r="L163" s="38"/>
      <c r="M163" s="222"/>
      <c r="N163" s="223"/>
      <c r="O163" s="70"/>
      <c r="P163" s="70"/>
      <c r="Q163" s="70"/>
      <c r="R163" s="70"/>
      <c r="S163" s="70"/>
      <c r="T163" s="71"/>
      <c r="U163" s="33"/>
      <c r="V163" s="33"/>
      <c r="W163" s="33"/>
      <c r="X163" s="33"/>
      <c r="Y163" s="33"/>
      <c r="Z163" s="33"/>
      <c r="AA163" s="33"/>
      <c r="AB163" s="33"/>
      <c r="AC163" s="33"/>
      <c r="AD163" s="33"/>
      <c r="AE163" s="33"/>
      <c r="AT163" s="16" t="s">
        <v>164</v>
      </c>
      <c r="AU163" s="16" t="s">
        <v>86</v>
      </c>
    </row>
    <row r="164" spans="1:65" s="13" customFormat="1" ht="11.25">
      <c r="B164" s="225"/>
      <c r="C164" s="226"/>
      <c r="D164" s="220" t="s">
        <v>168</v>
      </c>
      <c r="E164" s="227" t="s">
        <v>1</v>
      </c>
      <c r="F164" s="228" t="s">
        <v>1005</v>
      </c>
      <c r="G164" s="226"/>
      <c r="H164" s="229">
        <v>0.9</v>
      </c>
      <c r="I164" s="230"/>
      <c r="J164" s="226"/>
      <c r="K164" s="226"/>
      <c r="L164" s="231"/>
      <c r="M164" s="232"/>
      <c r="N164" s="233"/>
      <c r="O164" s="233"/>
      <c r="P164" s="233"/>
      <c r="Q164" s="233"/>
      <c r="R164" s="233"/>
      <c r="S164" s="233"/>
      <c r="T164" s="234"/>
      <c r="AT164" s="235" t="s">
        <v>168</v>
      </c>
      <c r="AU164" s="235" t="s">
        <v>86</v>
      </c>
      <c r="AV164" s="13" t="s">
        <v>86</v>
      </c>
      <c r="AW164" s="13" t="s">
        <v>34</v>
      </c>
      <c r="AX164" s="13" t="s">
        <v>84</v>
      </c>
      <c r="AY164" s="235" t="s">
        <v>154</v>
      </c>
    </row>
    <row r="165" spans="1:65" s="2" customFormat="1" ht="21.75" customHeight="1">
      <c r="A165" s="33"/>
      <c r="B165" s="34"/>
      <c r="C165" s="247" t="s">
        <v>253</v>
      </c>
      <c r="D165" s="247" t="s">
        <v>443</v>
      </c>
      <c r="E165" s="248" t="s">
        <v>577</v>
      </c>
      <c r="F165" s="249" t="s">
        <v>578</v>
      </c>
      <c r="G165" s="250" t="s">
        <v>198</v>
      </c>
      <c r="H165" s="251">
        <v>0.09</v>
      </c>
      <c r="I165" s="252"/>
      <c r="J165" s="253">
        <f>ROUND(I165*H165,2)</f>
        <v>0</v>
      </c>
      <c r="K165" s="249" t="s">
        <v>161</v>
      </c>
      <c r="L165" s="254"/>
      <c r="M165" s="255" t="s">
        <v>1</v>
      </c>
      <c r="N165" s="256" t="s">
        <v>42</v>
      </c>
      <c r="O165" s="70"/>
      <c r="P165" s="216">
        <f>O165*H165</f>
        <v>0</v>
      </c>
      <c r="Q165" s="216">
        <v>2.4289999999999998</v>
      </c>
      <c r="R165" s="216">
        <f>Q165*H165</f>
        <v>0.21860999999999997</v>
      </c>
      <c r="S165" s="216">
        <v>0</v>
      </c>
      <c r="T165" s="217">
        <f>S165*H165</f>
        <v>0</v>
      </c>
      <c r="U165" s="33"/>
      <c r="V165" s="33"/>
      <c r="W165" s="33"/>
      <c r="X165" s="33"/>
      <c r="Y165" s="33"/>
      <c r="Z165" s="33"/>
      <c r="AA165" s="33"/>
      <c r="AB165" s="33"/>
      <c r="AC165" s="33"/>
      <c r="AD165" s="33"/>
      <c r="AE165" s="33"/>
      <c r="AR165" s="218" t="s">
        <v>208</v>
      </c>
      <c r="AT165" s="218" t="s">
        <v>443</v>
      </c>
      <c r="AU165" s="218" t="s">
        <v>86</v>
      </c>
      <c r="AY165" s="16" t="s">
        <v>154</v>
      </c>
      <c r="BE165" s="219">
        <f>IF(N165="základní",J165,0)</f>
        <v>0</v>
      </c>
      <c r="BF165" s="219">
        <f>IF(N165="snížená",J165,0)</f>
        <v>0</v>
      </c>
      <c r="BG165" s="219">
        <f>IF(N165="zákl. přenesená",J165,0)</f>
        <v>0</v>
      </c>
      <c r="BH165" s="219">
        <f>IF(N165="sníž. přenesená",J165,0)</f>
        <v>0</v>
      </c>
      <c r="BI165" s="219">
        <f>IF(N165="nulová",J165,0)</f>
        <v>0</v>
      </c>
      <c r="BJ165" s="16" t="s">
        <v>84</v>
      </c>
      <c r="BK165" s="219">
        <f>ROUND(I165*H165,2)</f>
        <v>0</v>
      </c>
      <c r="BL165" s="16" t="s">
        <v>162</v>
      </c>
      <c r="BM165" s="218" t="s">
        <v>1006</v>
      </c>
    </row>
    <row r="166" spans="1:65" s="2" customFormat="1" ht="11.25">
      <c r="A166" s="33"/>
      <c r="B166" s="34"/>
      <c r="C166" s="35"/>
      <c r="D166" s="220" t="s">
        <v>164</v>
      </c>
      <c r="E166" s="35"/>
      <c r="F166" s="221" t="s">
        <v>578</v>
      </c>
      <c r="G166" s="35"/>
      <c r="H166" s="35"/>
      <c r="I166" s="121"/>
      <c r="J166" s="35"/>
      <c r="K166" s="35"/>
      <c r="L166" s="38"/>
      <c r="M166" s="222"/>
      <c r="N166" s="223"/>
      <c r="O166" s="70"/>
      <c r="P166" s="70"/>
      <c r="Q166" s="70"/>
      <c r="R166" s="70"/>
      <c r="S166" s="70"/>
      <c r="T166" s="71"/>
      <c r="U166" s="33"/>
      <c r="V166" s="33"/>
      <c r="W166" s="33"/>
      <c r="X166" s="33"/>
      <c r="Y166" s="33"/>
      <c r="Z166" s="33"/>
      <c r="AA166" s="33"/>
      <c r="AB166" s="33"/>
      <c r="AC166" s="33"/>
      <c r="AD166" s="33"/>
      <c r="AE166" s="33"/>
      <c r="AT166" s="16" t="s">
        <v>164</v>
      </c>
      <c r="AU166" s="16" t="s">
        <v>86</v>
      </c>
    </row>
    <row r="167" spans="1:65" s="13" customFormat="1" ht="11.25">
      <c r="B167" s="225"/>
      <c r="C167" s="226"/>
      <c r="D167" s="220" t="s">
        <v>168</v>
      </c>
      <c r="E167" s="227" t="s">
        <v>1</v>
      </c>
      <c r="F167" s="228" t="s">
        <v>1007</v>
      </c>
      <c r="G167" s="226"/>
      <c r="H167" s="229">
        <v>0.09</v>
      </c>
      <c r="I167" s="230"/>
      <c r="J167" s="226"/>
      <c r="K167" s="226"/>
      <c r="L167" s="231"/>
      <c r="M167" s="232"/>
      <c r="N167" s="233"/>
      <c r="O167" s="233"/>
      <c r="P167" s="233"/>
      <c r="Q167" s="233"/>
      <c r="R167" s="233"/>
      <c r="S167" s="233"/>
      <c r="T167" s="234"/>
      <c r="AT167" s="235" t="s">
        <v>168</v>
      </c>
      <c r="AU167" s="235" t="s">
        <v>86</v>
      </c>
      <c r="AV167" s="13" t="s">
        <v>86</v>
      </c>
      <c r="AW167" s="13" t="s">
        <v>34</v>
      </c>
      <c r="AX167" s="13" t="s">
        <v>84</v>
      </c>
      <c r="AY167" s="235" t="s">
        <v>154</v>
      </c>
    </row>
    <row r="168" spans="1:65" s="2" customFormat="1" ht="21.75" customHeight="1">
      <c r="A168" s="33"/>
      <c r="B168" s="34"/>
      <c r="C168" s="207" t="s">
        <v>259</v>
      </c>
      <c r="D168" s="207" t="s">
        <v>157</v>
      </c>
      <c r="E168" s="208" t="s">
        <v>1008</v>
      </c>
      <c r="F168" s="209" t="s">
        <v>1009</v>
      </c>
      <c r="G168" s="210" t="s">
        <v>198</v>
      </c>
      <c r="H168" s="211">
        <v>0.18</v>
      </c>
      <c r="I168" s="212"/>
      <c r="J168" s="213">
        <f>ROUND(I168*H168,2)</f>
        <v>0</v>
      </c>
      <c r="K168" s="209" t="s">
        <v>161</v>
      </c>
      <c r="L168" s="38"/>
      <c r="M168" s="214" t="s">
        <v>1</v>
      </c>
      <c r="N168" s="215" t="s">
        <v>42</v>
      </c>
      <c r="O168" s="70"/>
      <c r="P168" s="216">
        <f>O168*H168</f>
        <v>0</v>
      </c>
      <c r="Q168" s="216">
        <v>0</v>
      </c>
      <c r="R168" s="216">
        <f>Q168*H168</f>
        <v>0</v>
      </c>
      <c r="S168" s="216">
        <v>0</v>
      </c>
      <c r="T168" s="217">
        <f>S168*H168</f>
        <v>0</v>
      </c>
      <c r="U168" s="33"/>
      <c r="V168" s="33"/>
      <c r="W168" s="33"/>
      <c r="X168" s="33"/>
      <c r="Y168" s="33"/>
      <c r="Z168" s="33"/>
      <c r="AA168" s="33"/>
      <c r="AB168" s="33"/>
      <c r="AC168" s="33"/>
      <c r="AD168" s="33"/>
      <c r="AE168" s="33"/>
      <c r="AR168" s="218" t="s">
        <v>162</v>
      </c>
      <c r="AT168" s="218" t="s">
        <v>157</v>
      </c>
      <c r="AU168" s="218" t="s">
        <v>86</v>
      </c>
      <c r="AY168" s="16" t="s">
        <v>154</v>
      </c>
      <c r="BE168" s="219">
        <f>IF(N168="základní",J168,0)</f>
        <v>0</v>
      </c>
      <c r="BF168" s="219">
        <f>IF(N168="snížená",J168,0)</f>
        <v>0</v>
      </c>
      <c r="BG168" s="219">
        <f>IF(N168="zákl. přenesená",J168,0)</f>
        <v>0</v>
      </c>
      <c r="BH168" s="219">
        <f>IF(N168="sníž. přenesená",J168,0)</f>
        <v>0</v>
      </c>
      <c r="BI168" s="219">
        <f>IF(N168="nulová",J168,0)</f>
        <v>0</v>
      </c>
      <c r="BJ168" s="16" t="s">
        <v>84</v>
      </c>
      <c r="BK168" s="219">
        <f>ROUND(I168*H168,2)</f>
        <v>0</v>
      </c>
      <c r="BL168" s="16" t="s">
        <v>162</v>
      </c>
      <c r="BM168" s="218" t="s">
        <v>1010</v>
      </c>
    </row>
    <row r="169" spans="1:65" s="2" customFormat="1" ht="19.5">
      <c r="A169" s="33"/>
      <c r="B169" s="34"/>
      <c r="C169" s="35"/>
      <c r="D169" s="220" t="s">
        <v>164</v>
      </c>
      <c r="E169" s="35"/>
      <c r="F169" s="221" t="s">
        <v>1011</v>
      </c>
      <c r="G169" s="35"/>
      <c r="H169" s="35"/>
      <c r="I169" s="121"/>
      <c r="J169" s="35"/>
      <c r="K169" s="35"/>
      <c r="L169" s="38"/>
      <c r="M169" s="222"/>
      <c r="N169" s="223"/>
      <c r="O169" s="70"/>
      <c r="P169" s="70"/>
      <c r="Q169" s="70"/>
      <c r="R169" s="70"/>
      <c r="S169" s="70"/>
      <c r="T169" s="71"/>
      <c r="U169" s="33"/>
      <c r="V169" s="33"/>
      <c r="W169" s="33"/>
      <c r="X169" s="33"/>
      <c r="Y169" s="33"/>
      <c r="Z169" s="33"/>
      <c r="AA169" s="33"/>
      <c r="AB169" s="33"/>
      <c r="AC169" s="33"/>
      <c r="AD169" s="33"/>
      <c r="AE169" s="33"/>
      <c r="AT169" s="16" t="s">
        <v>164</v>
      </c>
      <c r="AU169" s="16" t="s">
        <v>86</v>
      </c>
    </row>
    <row r="170" spans="1:65" s="13" customFormat="1" ht="11.25">
      <c r="B170" s="225"/>
      <c r="C170" s="226"/>
      <c r="D170" s="220" t="s">
        <v>168</v>
      </c>
      <c r="E170" s="227" t="s">
        <v>1</v>
      </c>
      <c r="F170" s="228" t="s">
        <v>1012</v>
      </c>
      <c r="G170" s="226"/>
      <c r="H170" s="229">
        <v>0.18</v>
      </c>
      <c r="I170" s="230"/>
      <c r="J170" s="226"/>
      <c r="K170" s="226"/>
      <c r="L170" s="231"/>
      <c r="M170" s="232"/>
      <c r="N170" s="233"/>
      <c r="O170" s="233"/>
      <c r="P170" s="233"/>
      <c r="Q170" s="233"/>
      <c r="R170" s="233"/>
      <c r="S170" s="233"/>
      <c r="T170" s="234"/>
      <c r="AT170" s="235" t="s">
        <v>168</v>
      </c>
      <c r="AU170" s="235" t="s">
        <v>86</v>
      </c>
      <c r="AV170" s="13" t="s">
        <v>86</v>
      </c>
      <c r="AW170" s="13" t="s">
        <v>34</v>
      </c>
      <c r="AX170" s="13" t="s">
        <v>84</v>
      </c>
      <c r="AY170" s="235" t="s">
        <v>154</v>
      </c>
    </row>
    <row r="171" spans="1:65" s="2" customFormat="1" ht="21.75" customHeight="1">
      <c r="A171" s="33"/>
      <c r="B171" s="34"/>
      <c r="C171" s="207" t="s">
        <v>264</v>
      </c>
      <c r="D171" s="207" t="s">
        <v>157</v>
      </c>
      <c r="E171" s="208" t="s">
        <v>1013</v>
      </c>
      <c r="F171" s="209" t="s">
        <v>1014</v>
      </c>
      <c r="G171" s="210" t="s">
        <v>172</v>
      </c>
      <c r="H171" s="211">
        <v>3.57</v>
      </c>
      <c r="I171" s="212"/>
      <c r="J171" s="213">
        <f>ROUND(I171*H171,2)</f>
        <v>0</v>
      </c>
      <c r="K171" s="209" t="s">
        <v>161</v>
      </c>
      <c r="L171" s="38"/>
      <c r="M171" s="214" t="s">
        <v>1</v>
      </c>
      <c r="N171" s="215" t="s">
        <v>42</v>
      </c>
      <c r="O171" s="70"/>
      <c r="P171" s="216">
        <f>O171*H171</f>
        <v>0</v>
      </c>
      <c r="Q171" s="216">
        <v>0</v>
      </c>
      <c r="R171" s="216">
        <f>Q171*H171</f>
        <v>0</v>
      </c>
      <c r="S171" s="216">
        <v>0</v>
      </c>
      <c r="T171" s="217">
        <f>S171*H171</f>
        <v>0</v>
      </c>
      <c r="U171" s="33"/>
      <c r="V171" s="33"/>
      <c r="W171" s="33"/>
      <c r="X171" s="33"/>
      <c r="Y171" s="33"/>
      <c r="Z171" s="33"/>
      <c r="AA171" s="33"/>
      <c r="AB171" s="33"/>
      <c r="AC171" s="33"/>
      <c r="AD171" s="33"/>
      <c r="AE171" s="33"/>
      <c r="AR171" s="218" t="s">
        <v>162</v>
      </c>
      <c r="AT171" s="218" t="s">
        <v>157</v>
      </c>
      <c r="AU171" s="218" t="s">
        <v>86</v>
      </c>
      <c r="AY171" s="16" t="s">
        <v>154</v>
      </c>
      <c r="BE171" s="219">
        <f>IF(N171="základní",J171,0)</f>
        <v>0</v>
      </c>
      <c r="BF171" s="219">
        <f>IF(N171="snížená",J171,0)</f>
        <v>0</v>
      </c>
      <c r="BG171" s="219">
        <f>IF(N171="zákl. přenesená",J171,0)</f>
        <v>0</v>
      </c>
      <c r="BH171" s="219">
        <f>IF(N171="sníž. přenesená",J171,0)</f>
        <v>0</v>
      </c>
      <c r="BI171" s="219">
        <f>IF(N171="nulová",J171,0)</f>
        <v>0</v>
      </c>
      <c r="BJ171" s="16" t="s">
        <v>84</v>
      </c>
      <c r="BK171" s="219">
        <f>ROUND(I171*H171,2)</f>
        <v>0</v>
      </c>
      <c r="BL171" s="16" t="s">
        <v>162</v>
      </c>
      <c r="BM171" s="218" t="s">
        <v>1015</v>
      </c>
    </row>
    <row r="172" spans="1:65" s="2" customFormat="1" ht="19.5">
      <c r="A172" s="33"/>
      <c r="B172" s="34"/>
      <c r="C172" s="35"/>
      <c r="D172" s="220" t="s">
        <v>164</v>
      </c>
      <c r="E172" s="35"/>
      <c r="F172" s="221" t="s">
        <v>1016</v>
      </c>
      <c r="G172" s="35"/>
      <c r="H172" s="35"/>
      <c r="I172" s="121"/>
      <c r="J172" s="35"/>
      <c r="K172" s="35"/>
      <c r="L172" s="38"/>
      <c r="M172" s="222"/>
      <c r="N172" s="223"/>
      <c r="O172" s="70"/>
      <c r="P172" s="70"/>
      <c r="Q172" s="70"/>
      <c r="R172" s="70"/>
      <c r="S172" s="70"/>
      <c r="T172" s="71"/>
      <c r="U172" s="33"/>
      <c r="V172" s="33"/>
      <c r="W172" s="33"/>
      <c r="X172" s="33"/>
      <c r="Y172" s="33"/>
      <c r="Z172" s="33"/>
      <c r="AA172" s="33"/>
      <c r="AB172" s="33"/>
      <c r="AC172" s="33"/>
      <c r="AD172" s="33"/>
      <c r="AE172" s="33"/>
      <c r="AT172" s="16" t="s">
        <v>164</v>
      </c>
      <c r="AU172" s="16" t="s">
        <v>86</v>
      </c>
    </row>
    <row r="173" spans="1:65" s="13" customFormat="1" ht="11.25">
      <c r="B173" s="225"/>
      <c r="C173" s="226"/>
      <c r="D173" s="220" t="s">
        <v>168</v>
      </c>
      <c r="E173" s="227" t="s">
        <v>1</v>
      </c>
      <c r="F173" s="228" t="s">
        <v>1017</v>
      </c>
      <c r="G173" s="226"/>
      <c r="H173" s="229">
        <v>3.57</v>
      </c>
      <c r="I173" s="230"/>
      <c r="J173" s="226"/>
      <c r="K173" s="226"/>
      <c r="L173" s="231"/>
      <c r="M173" s="232"/>
      <c r="N173" s="233"/>
      <c r="O173" s="233"/>
      <c r="P173" s="233"/>
      <c r="Q173" s="233"/>
      <c r="R173" s="233"/>
      <c r="S173" s="233"/>
      <c r="T173" s="234"/>
      <c r="AT173" s="235" t="s">
        <v>168</v>
      </c>
      <c r="AU173" s="235" t="s">
        <v>86</v>
      </c>
      <c r="AV173" s="13" t="s">
        <v>86</v>
      </c>
      <c r="AW173" s="13" t="s">
        <v>34</v>
      </c>
      <c r="AX173" s="13" t="s">
        <v>84</v>
      </c>
      <c r="AY173" s="235" t="s">
        <v>154</v>
      </c>
    </row>
    <row r="174" spans="1:65" s="2" customFormat="1" ht="21.75" customHeight="1">
      <c r="A174" s="33"/>
      <c r="B174" s="34"/>
      <c r="C174" s="207" t="s">
        <v>269</v>
      </c>
      <c r="D174" s="207" t="s">
        <v>157</v>
      </c>
      <c r="E174" s="208" t="s">
        <v>1018</v>
      </c>
      <c r="F174" s="209" t="s">
        <v>1019</v>
      </c>
      <c r="G174" s="210" t="s">
        <v>172</v>
      </c>
      <c r="H174" s="211">
        <v>250</v>
      </c>
      <c r="I174" s="212"/>
      <c r="J174" s="213">
        <f>ROUND(I174*H174,2)</f>
        <v>0</v>
      </c>
      <c r="K174" s="209" t="s">
        <v>161</v>
      </c>
      <c r="L174" s="38"/>
      <c r="M174" s="214" t="s">
        <v>1</v>
      </c>
      <c r="N174" s="215" t="s">
        <v>42</v>
      </c>
      <c r="O174" s="70"/>
      <c r="P174" s="216">
        <f>O174*H174</f>
        <v>0</v>
      </c>
      <c r="Q174" s="216">
        <v>0</v>
      </c>
      <c r="R174" s="216">
        <f>Q174*H174</f>
        <v>0</v>
      </c>
      <c r="S174" s="216">
        <v>0</v>
      </c>
      <c r="T174" s="217">
        <f>S174*H174</f>
        <v>0</v>
      </c>
      <c r="U174" s="33"/>
      <c r="V174" s="33"/>
      <c r="W174" s="33"/>
      <c r="X174" s="33"/>
      <c r="Y174" s="33"/>
      <c r="Z174" s="33"/>
      <c r="AA174" s="33"/>
      <c r="AB174" s="33"/>
      <c r="AC174" s="33"/>
      <c r="AD174" s="33"/>
      <c r="AE174" s="33"/>
      <c r="AR174" s="218" t="s">
        <v>162</v>
      </c>
      <c r="AT174" s="218" t="s">
        <v>157</v>
      </c>
      <c r="AU174" s="218" t="s">
        <v>86</v>
      </c>
      <c r="AY174" s="16" t="s">
        <v>154</v>
      </c>
      <c r="BE174" s="219">
        <f>IF(N174="základní",J174,0)</f>
        <v>0</v>
      </c>
      <c r="BF174" s="219">
        <f>IF(N174="snížená",J174,0)</f>
        <v>0</v>
      </c>
      <c r="BG174" s="219">
        <f>IF(N174="zákl. přenesená",J174,0)</f>
        <v>0</v>
      </c>
      <c r="BH174" s="219">
        <f>IF(N174="sníž. přenesená",J174,0)</f>
        <v>0</v>
      </c>
      <c r="BI174" s="219">
        <f>IF(N174="nulová",J174,0)</f>
        <v>0</v>
      </c>
      <c r="BJ174" s="16" t="s">
        <v>84</v>
      </c>
      <c r="BK174" s="219">
        <f>ROUND(I174*H174,2)</f>
        <v>0</v>
      </c>
      <c r="BL174" s="16" t="s">
        <v>162</v>
      </c>
      <c r="BM174" s="218" t="s">
        <v>1020</v>
      </c>
    </row>
    <row r="175" spans="1:65" s="2" customFormat="1" ht="19.5">
      <c r="A175" s="33"/>
      <c r="B175" s="34"/>
      <c r="C175" s="35"/>
      <c r="D175" s="220" t="s">
        <v>164</v>
      </c>
      <c r="E175" s="35"/>
      <c r="F175" s="221" t="s">
        <v>1021</v>
      </c>
      <c r="G175" s="35"/>
      <c r="H175" s="35"/>
      <c r="I175" s="121"/>
      <c r="J175" s="35"/>
      <c r="K175" s="35"/>
      <c r="L175" s="38"/>
      <c r="M175" s="222"/>
      <c r="N175" s="223"/>
      <c r="O175" s="70"/>
      <c r="P175" s="70"/>
      <c r="Q175" s="70"/>
      <c r="R175" s="70"/>
      <c r="S175" s="70"/>
      <c r="T175" s="71"/>
      <c r="U175" s="33"/>
      <c r="V175" s="33"/>
      <c r="W175" s="33"/>
      <c r="X175" s="33"/>
      <c r="Y175" s="33"/>
      <c r="Z175" s="33"/>
      <c r="AA175" s="33"/>
      <c r="AB175" s="33"/>
      <c r="AC175" s="33"/>
      <c r="AD175" s="33"/>
      <c r="AE175" s="33"/>
      <c r="AT175" s="16" t="s">
        <v>164</v>
      </c>
      <c r="AU175" s="16" t="s">
        <v>86</v>
      </c>
    </row>
    <row r="176" spans="1:65" s="13" customFormat="1" ht="11.25">
      <c r="B176" s="225"/>
      <c r="C176" s="226"/>
      <c r="D176" s="220" t="s">
        <v>168</v>
      </c>
      <c r="E176" s="227" t="s">
        <v>1</v>
      </c>
      <c r="F176" s="228" t="s">
        <v>1022</v>
      </c>
      <c r="G176" s="226"/>
      <c r="H176" s="229">
        <v>250</v>
      </c>
      <c r="I176" s="230"/>
      <c r="J176" s="226"/>
      <c r="K176" s="226"/>
      <c r="L176" s="231"/>
      <c r="M176" s="232"/>
      <c r="N176" s="233"/>
      <c r="O176" s="233"/>
      <c r="P176" s="233"/>
      <c r="Q176" s="233"/>
      <c r="R176" s="233"/>
      <c r="S176" s="233"/>
      <c r="T176" s="234"/>
      <c r="AT176" s="235" t="s">
        <v>168</v>
      </c>
      <c r="AU176" s="235" t="s">
        <v>86</v>
      </c>
      <c r="AV176" s="13" t="s">
        <v>86</v>
      </c>
      <c r="AW176" s="13" t="s">
        <v>34</v>
      </c>
      <c r="AX176" s="13" t="s">
        <v>84</v>
      </c>
      <c r="AY176" s="235" t="s">
        <v>154</v>
      </c>
    </row>
    <row r="177" spans="1:65" s="2" customFormat="1" ht="21.75" customHeight="1">
      <c r="A177" s="33"/>
      <c r="B177" s="34"/>
      <c r="C177" s="247" t="s">
        <v>274</v>
      </c>
      <c r="D177" s="247" t="s">
        <v>443</v>
      </c>
      <c r="E177" s="248" t="s">
        <v>1023</v>
      </c>
      <c r="F177" s="249" t="s">
        <v>1024</v>
      </c>
      <c r="G177" s="250" t="s">
        <v>185</v>
      </c>
      <c r="H177" s="251">
        <v>3.5</v>
      </c>
      <c r="I177" s="252"/>
      <c r="J177" s="253">
        <f>ROUND(I177*H177,2)</f>
        <v>0</v>
      </c>
      <c r="K177" s="249" t="s">
        <v>161</v>
      </c>
      <c r="L177" s="254"/>
      <c r="M177" s="255" t="s">
        <v>1</v>
      </c>
      <c r="N177" s="256" t="s">
        <v>42</v>
      </c>
      <c r="O177" s="70"/>
      <c r="P177" s="216">
        <f>O177*H177</f>
        <v>0</v>
      </c>
      <c r="Q177" s="216">
        <v>1</v>
      </c>
      <c r="R177" s="216">
        <f>Q177*H177</f>
        <v>3.5</v>
      </c>
      <c r="S177" s="216">
        <v>0</v>
      </c>
      <c r="T177" s="217">
        <f>S177*H177</f>
        <v>0</v>
      </c>
      <c r="U177" s="33"/>
      <c r="V177" s="33"/>
      <c r="W177" s="33"/>
      <c r="X177" s="33"/>
      <c r="Y177" s="33"/>
      <c r="Z177" s="33"/>
      <c r="AA177" s="33"/>
      <c r="AB177" s="33"/>
      <c r="AC177" s="33"/>
      <c r="AD177" s="33"/>
      <c r="AE177" s="33"/>
      <c r="AR177" s="218" t="s">
        <v>208</v>
      </c>
      <c r="AT177" s="218" t="s">
        <v>443</v>
      </c>
      <c r="AU177" s="218" t="s">
        <v>86</v>
      </c>
      <c r="AY177" s="16" t="s">
        <v>154</v>
      </c>
      <c r="BE177" s="219">
        <f>IF(N177="základní",J177,0)</f>
        <v>0</v>
      </c>
      <c r="BF177" s="219">
        <f>IF(N177="snížená",J177,0)</f>
        <v>0</v>
      </c>
      <c r="BG177" s="219">
        <f>IF(N177="zákl. přenesená",J177,0)</f>
        <v>0</v>
      </c>
      <c r="BH177" s="219">
        <f>IF(N177="sníž. přenesená",J177,0)</f>
        <v>0</v>
      </c>
      <c r="BI177" s="219">
        <f>IF(N177="nulová",J177,0)</f>
        <v>0</v>
      </c>
      <c r="BJ177" s="16" t="s">
        <v>84</v>
      </c>
      <c r="BK177" s="219">
        <f>ROUND(I177*H177,2)</f>
        <v>0</v>
      </c>
      <c r="BL177" s="16" t="s">
        <v>162</v>
      </c>
      <c r="BM177" s="218" t="s">
        <v>1025</v>
      </c>
    </row>
    <row r="178" spans="1:65" s="2" customFormat="1" ht="11.25">
      <c r="A178" s="33"/>
      <c r="B178" s="34"/>
      <c r="C178" s="35"/>
      <c r="D178" s="220" t="s">
        <v>164</v>
      </c>
      <c r="E178" s="35"/>
      <c r="F178" s="221" t="s">
        <v>1024</v>
      </c>
      <c r="G178" s="35"/>
      <c r="H178" s="35"/>
      <c r="I178" s="121"/>
      <c r="J178" s="35"/>
      <c r="K178" s="35"/>
      <c r="L178" s="38"/>
      <c r="M178" s="222"/>
      <c r="N178" s="223"/>
      <c r="O178" s="70"/>
      <c r="P178" s="70"/>
      <c r="Q178" s="70"/>
      <c r="R178" s="70"/>
      <c r="S178" s="70"/>
      <c r="T178" s="71"/>
      <c r="U178" s="33"/>
      <c r="V178" s="33"/>
      <c r="W178" s="33"/>
      <c r="X178" s="33"/>
      <c r="Y178" s="33"/>
      <c r="Z178" s="33"/>
      <c r="AA178" s="33"/>
      <c r="AB178" s="33"/>
      <c r="AC178" s="33"/>
      <c r="AD178" s="33"/>
      <c r="AE178" s="33"/>
      <c r="AT178" s="16" t="s">
        <v>164</v>
      </c>
      <c r="AU178" s="16" t="s">
        <v>86</v>
      </c>
    </row>
    <row r="179" spans="1:65" s="2" customFormat="1" ht="21.75" customHeight="1">
      <c r="A179" s="33"/>
      <c r="B179" s="34"/>
      <c r="C179" s="247" t="s">
        <v>7</v>
      </c>
      <c r="D179" s="247" t="s">
        <v>443</v>
      </c>
      <c r="E179" s="248" t="s">
        <v>577</v>
      </c>
      <c r="F179" s="249" t="s">
        <v>578</v>
      </c>
      <c r="G179" s="250" t="s">
        <v>198</v>
      </c>
      <c r="H179" s="251">
        <v>0.35699999999999998</v>
      </c>
      <c r="I179" s="252"/>
      <c r="J179" s="253">
        <f>ROUND(I179*H179,2)</f>
        <v>0</v>
      </c>
      <c r="K179" s="249" t="s">
        <v>161</v>
      </c>
      <c r="L179" s="254"/>
      <c r="M179" s="255" t="s">
        <v>1</v>
      </c>
      <c r="N179" s="256" t="s">
        <v>42</v>
      </c>
      <c r="O179" s="70"/>
      <c r="P179" s="216">
        <f>O179*H179</f>
        <v>0</v>
      </c>
      <c r="Q179" s="216">
        <v>2.4289999999999998</v>
      </c>
      <c r="R179" s="216">
        <f>Q179*H179</f>
        <v>0.86715299999999995</v>
      </c>
      <c r="S179" s="216">
        <v>0</v>
      </c>
      <c r="T179" s="217">
        <f>S179*H179</f>
        <v>0</v>
      </c>
      <c r="U179" s="33"/>
      <c r="V179" s="33"/>
      <c r="W179" s="33"/>
      <c r="X179" s="33"/>
      <c r="Y179" s="33"/>
      <c r="Z179" s="33"/>
      <c r="AA179" s="33"/>
      <c r="AB179" s="33"/>
      <c r="AC179" s="33"/>
      <c r="AD179" s="33"/>
      <c r="AE179" s="33"/>
      <c r="AR179" s="218" t="s">
        <v>208</v>
      </c>
      <c r="AT179" s="218" t="s">
        <v>443</v>
      </c>
      <c r="AU179" s="218" t="s">
        <v>86</v>
      </c>
      <c r="AY179" s="16" t="s">
        <v>154</v>
      </c>
      <c r="BE179" s="219">
        <f>IF(N179="základní",J179,0)</f>
        <v>0</v>
      </c>
      <c r="BF179" s="219">
        <f>IF(N179="snížená",J179,0)</f>
        <v>0</v>
      </c>
      <c r="BG179" s="219">
        <f>IF(N179="zákl. přenesená",J179,0)</f>
        <v>0</v>
      </c>
      <c r="BH179" s="219">
        <f>IF(N179="sníž. přenesená",J179,0)</f>
        <v>0</v>
      </c>
      <c r="BI179" s="219">
        <f>IF(N179="nulová",J179,0)</f>
        <v>0</v>
      </c>
      <c r="BJ179" s="16" t="s">
        <v>84</v>
      </c>
      <c r="BK179" s="219">
        <f>ROUND(I179*H179,2)</f>
        <v>0</v>
      </c>
      <c r="BL179" s="16" t="s">
        <v>162</v>
      </c>
      <c r="BM179" s="218" t="s">
        <v>1026</v>
      </c>
    </row>
    <row r="180" spans="1:65" s="2" customFormat="1" ht="11.25">
      <c r="A180" s="33"/>
      <c r="B180" s="34"/>
      <c r="C180" s="35"/>
      <c r="D180" s="220" t="s">
        <v>164</v>
      </c>
      <c r="E180" s="35"/>
      <c r="F180" s="221" t="s">
        <v>578</v>
      </c>
      <c r="G180" s="35"/>
      <c r="H180" s="35"/>
      <c r="I180" s="121"/>
      <c r="J180" s="35"/>
      <c r="K180" s="35"/>
      <c r="L180" s="38"/>
      <c r="M180" s="222"/>
      <c r="N180" s="223"/>
      <c r="O180" s="70"/>
      <c r="P180" s="70"/>
      <c r="Q180" s="70"/>
      <c r="R180" s="70"/>
      <c r="S180" s="70"/>
      <c r="T180" s="71"/>
      <c r="U180" s="33"/>
      <c r="V180" s="33"/>
      <c r="W180" s="33"/>
      <c r="X180" s="33"/>
      <c r="Y180" s="33"/>
      <c r="Z180" s="33"/>
      <c r="AA180" s="33"/>
      <c r="AB180" s="33"/>
      <c r="AC180" s="33"/>
      <c r="AD180" s="33"/>
      <c r="AE180" s="33"/>
      <c r="AT180" s="16" t="s">
        <v>164</v>
      </c>
      <c r="AU180" s="16" t="s">
        <v>86</v>
      </c>
    </row>
    <row r="181" spans="1:65" s="13" customFormat="1" ht="11.25">
      <c r="B181" s="225"/>
      <c r="C181" s="226"/>
      <c r="D181" s="220" t="s">
        <v>168</v>
      </c>
      <c r="E181" s="227" t="s">
        <v>1</v>
      </c>
      <c r="F181" s="228" t="s">
        <v>1027</v>
      </c>
      <c r="G181" s="226"/>
      <c r="H181" s="229">
        <v>0.35699999999999998</v>
      </c>
      <c r="I181" s="230"/>
      <c r="J181" s="226"/>
      <c r="K181" s="226"/>
      <c r="L181" s="231"/>
      <c r="M181" s="232"/>
      <c r="N181" s="233"/>
      <c r="O181" s="233"/>
      <c r="P181" s="233"/>
      <c r="Q181" s="233"/>
      <c r="R181" s="233"/>
      <c r="S181" s="233"/>
      <c r="T181" s="234"/>
      <c r="AT181" s="235" t="s">
        <v>168</v>
      </c>
      <c r="AU181" s="235" t="s">
        <v>86</v>
      </c>
      <c r="AV181" s="13" t="s">
        <v>86</v>
      </c>
      <c r="AW181" s="13" t="s">
        <v>34</v>
      </c>
      <c r="AX181" s="13" t="s">
        <v>84</v>
      </c>
      <c r="AY181" s="235" t="s">
        <v>154</v>
      </c>
    </row>
    <row r="182" spans="1:65" s="2" customFormat="1" ht="21.75" customHeight="1">
      <c r="A182" s="33"/>
      <c r="B182" s="34"/>
      <c r="C182" s="247" t="s">
        <v>284</v>
      </c>
      <c r="D182" s="247" t="s">
        <v>443</v>
      </c>
      <c r="E182" s="248" t="s">
        <v>826</v>
      </c>
      <c r="F182" s="249" t="s">
        <v>827</v>
      </c>
      <c r="G182" s="250" t="s">
        <v>185</v>
      </c>
      <c r="H182" s="251">
        <v>40</v>
      </c>
      <c r="I182" s="252"/>
      <c r="J182" s="253">
        <f>ROUND(I182*H182,2)</f>
        <v>0</v>
      </c>
      <c r="K182" s="249" t="s">
        <v>161</v>
      </c>
      <c r="L182" s="254"/>
      <c r="M182" s="255" t="s">
        <v>1</v>
      </c>
      <c r="N182" s="256" t="s">
        <v>42</v>
      </c>
      <c r="O182" s="70"/>
      <c r="P182" s="216">
        <f>O182*H182</f>
        <v>0</v>
      </c>
      <c r="Q182" s="216">
        <v>1</v>
      </c>
      <c r="R182" s="216">
        <f>Q182*H182</f>
        <v>40</v>
      </c>
      <c r="S182" s="216">
        <v>0</v>
      </c>
      <c r="T182" s="217">
        <f>S182*H182</f>
        <v>0</v>
      </c>
      <c r="U182" s="33"/>
      <c r="V182" s="33"/>
      <c r="W182" s="33"/>
      <c r="X182" s="33"/>
      <c r="Y182" s="33"/>
      <c r="Z182" s="33"/>
      <c r="AA182" s="33"/>
      <c r="AB182" s="33"/>
      <c r="AC182" s="33"/>
      <c r="AD182" s="33"/>
      <c r="AE182" s="33"/>
      <c r="AR182" s="218" t="s">
        <v>208</v>
      </c>
      <c r="AT182" s="218" t="s">
        <v>443</v>
      </c>
      <c r="AU182" s="218" t="s">
        <v>86</v>
      </c>
      <c r="AY182" s="16" t="s">
        <v>154</v>
      </c>
      <c r="BE182" s="219">
        <f>IF(N182="základní",J182,0)</f>
        <v>0</v>
      </c>
      <c r="BF182" s="219">
        <f>IF(N182="snížená",J182,0)</f>
        <v>0</v>
      </c>
      <c r="BG182" s="219">
        <f>IF(N182="zákl. přenesená",J182,0)</f>
        <v>0</v>
      </c>
      <c r="BH182" s="219">
        <f>IF(N182="sníž. přenesená",J182,0)</f>
        <v>0</v>
      </c>
      <c r="BI182" s="219">
        <f>IF(N182="nulová",J182,0)</f>
        <v>0</v>
      </c>
      <c r="BJ182" s="16" t="s">
        <v>84</v>
      </c>
      <c r="BK182" s="219">
        <f>ROUND(I182*H182,2)</f>
        <v>0</v>
      </c>
      <c r="BL182" s="16" t="s">
        <v>162</v>
      </c>
      <c r="BM182" s="218" t="s">
        <v>1028</v>
      </c>
    </row>
    <row r="183" spans="1:65" s="2" customFormat="1" ht="11.25">
      <c r="A183" s="33"/>
      <c r="B183" s="34"/>
      <c r="C183" s="35"/>
      <c r="D183" s="220" t="s">
        <v>164</v>
      </c>
      <c r="E183" s="35"/>
      <c r="F183" s="221" t="s">
        <v>827</v>
      </c>
      <c r="G183" s="35"/>
      <c r="H183" s="35"/>
      <c r="I183" s="121"/>
      <c r="J183" s="35"/>
      <c r="K183" s="35"/>
      <c r="L183" s="38"/>
      <c r="M183" s="222"/>
      <c r="N183" s="223"/>
      <c r="O183" s="70"/>
      <c r="P183" s="70"/>
      <c r="Q183" s="70"/>
      <c r="R183" s="70"/>
      <c r="S183" s="70"/>
      <c r="T183" s="71"/>
      <c r="U183" s="33"/>
      <c r="V183" s="33"/>
      <c r="W183" s="33"/>
      <c r="X183" s="33"/>
      <c r="Y183" s="33"/>
      <c r="Z183" s="33"/>
      <c r="AA183" s="33"/>
      <c r="AB183" s="33"/>
      <c r="AC183" s="33"/>
      <c r="AD183" s="33"/>
      <c r="AE183" s="33"/>
      <c r="AT183" s="16" t="s">
        <v>164</v>
      </c>
      <c r="AU183" s="16" t="s">
        <v>86</v>
      </c>
    </row>
    <row r="184" spans="1:65" s="13" customFormat="1" ht="11.25">
      <c r="B184" s="225"/>
      <c r="C184" s="226"/>
      <c r="D184" s="220" t="s">
        <v>168</v>
      </c>
      <c r="E184" s="227" t="s">
        <v>1</v>
      </c>
      <c r="F184" s="228" t="s">
        <v>1029</v>
      </c>
      <c r="G184" s="226"/>
      <c r="H184" s="229">
        <v>40</v>
      </c>
      <c r="I184" s="230"/>
      <c r="J184" s="226"/>
      <c r="K184" s="226"/>
      <c r="L184" s="231"/>
      <c r="M184" s="232"/>
      <c r="N184" s="233"/>
      <c r="O184" s="233"/>
      <c r="P184" s="233"/>
      <c r="Q184" s="233"/>
      <c r="R184" s="233"/>
      <c r="S184" s="233"/>
      <c r="T184" s="234"/>
      <c r="AT184" s="235" t="s">
        <v>168</v>
      </c>
      <c r="AU184" s="235" t="s">
        <v>86</v>
      </c>
      <c r="AV184" s="13" t="s">
        <v>86</v>
      </c>
      <c r="AW184" s="13" t="s">
        <v>34</v>
      </c>
      <c r="AX184" s="13" t="s">
        <v>84</v>
      </c>
      <c r="AY184" s="235" t="s">
        <v>154</v>
      </c>
    </row>
    <row r="185" spans="1:65" s="2" customFormat="1" ht="16.5" customHeight="1">
      <c r="A185" s="33"/>
      <c r="B185" s="34"/>
      <c r="C185" s="207" t="s">
        <v>289</v>
      </c>
      <c r="D185" s="207" t="s">
        <v>157</v>
      </c>
      <c r="E185" s="208" t="s">
        <v>739</v>
      </c>
      <c r="F185" s="209" t="s">
        <v>772</v>
      </c>
      <c r="G185" s="210" t="s">
        <v>198</v>
      </c>
      <c r="H185" s="211">
        <v>1.52</v>
      </c>
      <c r="I185" s="212"/>
      <c r="J185" s="213">
        <f>ROUND(I185*H185,2)</f>
        <v>0</v>
      </c>
      <c r="K185" s="209" t="s">
        <v>1</v>
      </c>
      <c r="L185" s="38"/>
      <c r="M185" s="214" t="s">
        <v>1</v>
      </c>
      <c r="N185" s="215" t="s">
        <v>42</v>
      </c>
      <c r="O185" s="70"/>
      <c r="P185" s="216">
        <f>O185*H185</f>
        <v>0</v>
      </c>
      <c r="Q185" s="216">
        <v>0</v>
      </c>
      <c r="R185" s="216">
        <f>Q185*H185</f>
        <v>0</v>
      </c>
      <c r="S185" s="216">
        <v>0</v>
      </c>
      <c r="T185" s="217">
        <f>S185*H185</f>
        <v>0</v>
      </c>
      <c r="U185" s="33"/>
      <c r="V185" s="33"/>
      <c r="W185" s="33"/>
      <c r="X185" s="33"/>
      <c r="Y185" s="33"/>
      <c r="Z185" s="33"/>
      <c r="AA185" s="33"/>
      <c r="AB185" s="33"/>
      <c r="AC185" s="33"/>
      <c r="AD185" s="33"/>
      <c r="AE185" s="33"/>
      <c r="AR185" s="218" t="s">
        <v>162</v>
      </c>
      <c r="AT185" s="218" t="s">
        <v>157</v>
      </c>
      <c r="AU185" s="218" t="s">
        <v>86</v>
      </c>
      <c r="AY185" s="16" t="s">
        <v>154</v>
      </c>
      <c r="BE185" s="219">
        <f>IF(N185="základní",J185,0)</f>
        <v>0</v>
      </c>
      <c r="BF185" s="219">
        <f>IF(N185="snížená",J185,0)</f>
        <v>0</v>
      </c>
      <c r="BG185" s="219">
        <f>IF(N185="zákl. přenesená",J185,0)</f>
        <v>0</v>
      </c>
      <c r="BH185" s="219">
        <f>IF(N185="sníž. přenesená",J185,0)</f>
        <v>0</v>
      </c>
      <c r="BI185" s="219">
        <f>IF(N185="nulová",J185,0)</f>
        <v>0</v>
      </c>
      <c r="BJ185" s="16" t="s">
        <v>84</v>
      </c>
      <c r="BK185" s="219">
        <f>ROUND(I185*H185,2)</f>
        <v>0</v>
      </c>
      <c r="BL185" s="16" t="s">
        <v>162</v>
      </c>
      <c r="BM185" s="218" t="s">
        <v>1030</v>
      </c>
    </row>
    <row r="186" spans="1:65" s="2" customFormat="1" ht="11.25">
      <c r="A186" s="33"/>
      <c r="B186" s="34"/>
      <c r="C186" s="35"/>
      <c r="D186" s="220" t="s">
        <v>164</v>
      </c>
      <c r="E186" s="35"/>
      <c r="F186" s="221" t="s">
        <v>772</v>
      </c>
      <c r="G186" s="35"/>
      <c r="H186" s="35"/>
      <c r="I186" s="121"/>
      <c r="J186" s="35"/>
      <c r="K186" s="35"/>
      <c r="L186" s="38"/>
      <c r="M186" s="222"/>
      <c r="N186" s="223"/>
      <c r="O186" s="70"/>
      <c r="P186" s="70"/>
      <c r="Q186" s="70"/>
      <c r="R186" s="70"/>
      <c r="S186" s="70"/>
      <c r="T186" s="71"/>
      <c r="U186" s="33"/>
      <c r="V186" s="33"/>
      <c r="W186" s="33"/>
      <c r="X186" s="33"/>
      <c r="Y186" s="33"/>
      <c r="Z186" s="33"/>
      <c r="AA186" s="33"/>
      <c r="AB186" s="33"/>
      <c r="AC186" s="33"/>
      <c r="AD186" s="33"/>
      <c r="AE186" s="33"/>
      <c r="AT186" s="16" t="s">
        <v>164</v>
      </c>
      <c r="AU186" s="16" t="s">
        <v>86</v>
      </c>
    </row>
    <row r="187" spans="1:65" s="2" customFormat="1" ht="21.75" customHeight="1">
      <c r="A187" s="33"/>
      <c r="B187" s="34"/>
      <c r="C187" s="207" t="s">
        <v>294</v>
      </c>
      <c r="D187" s="207" t="s">
        <v>157</v>
      </c>
      <c r="E187" s="208" t="s">
        <v>794</v>
      </c>
      <c r="F187" s="209" t="s">
        <v>795</v>
      </c>
      <c r="G187" s="210" t="s">
        <v>172</v>
      </c>
      <c r="H187" s="211">
        <v>21.4</v>
      </c>
      <c r="I187" s="212"/>
      <c r="J187" s="213">
        <f>ROUND(I187*H187,2)</f>
        <v>0</v>
      </c>
      <c r="K187" s="209" t="s">
        <v>161</v>
      </c>
      <c r="L187" s="38"/>
      <c r="M187" s="214" t="s">
        <v>1</v>
      </c>
      <c r="N187" s="215" t="s">
        <v>42</v>
      </c>
      <c r="O187" s="70"/>
      <c r="P187" s="216">
        <f>O187*H187</f>
        <v>0</v>
      </c>
      <c r="Q187" s="216">
        <v>0</v>
      </c>
      <c r="R187" s="216">
        <f>Q187*H187</f>
        <v>0</v>
      </c>
      <c r="S187" s="216">
        <v>0</v>
      </c>
      <c r="T187" s="217">
        <f>S187*H187</f>
        <v>0</v>
      </c>
      <c r="U187" s="33"/>
      <c r="V187" s="33"/>
      <c r="W187" s="33"/>
      <c r="X187" s="33"/>
      <c r="Y187" s="33"/>
      <c r="Z187" s="33"/>
      <c r="AA187" s="33"/>
      <c r="AB187" s="33"/>
      <c r="AC187" s="33"/>
      <c r="AD187" s="33"/>
      <c r="AE187" s="33"/>
      <c r="AR187" s="218" t="s">
        <v>162</v>
      </c>
      <c r="AT187" s="218" t="s">
        <v>157</v>
      </c>
      <c r="AU187" s="218" t="s">
        <v>86</v>
      </c>
      <c r="AY187" s="16" t="s">
        <v>154</v>
      </c>
      <c r="BE187" s="219">
        <f>IF(N187="základní",J187,0)</f>
        <v>0</v>
      </c>
      <c r="BF187" s="219">
        <f>IF(N187="snížená",J187,0)</f>
        <v>0</v>
      </c>
      <c r="BG187" s="219">
        <f>IF(N187="zákl. přenesená",J187,0)</f>
        <v>0</v>
      </c>
      <c r="BH187" s="219">
        <f>IF(N187="sníž. přenesená",J187,0)</f>
        <v>0</v>
      </c>
      <c r="BI187" s="219">
        <f>IF(N187="nulová",J187,0)</f>
        <v>0</v>
      </c>
      <c r="BJ187" s="16" t="s">
        <v>84</v>
      </c>
      <c r="BK187" s="219">
        <f>ROUND(I187*H187,2)</f>
        <v>0</v>
      </c>
      <c r="BL187" s="16" t="s">
        <v>162</v>
      </c>
      <c r="BM187" s="218" t="s">
        <v>1031</v>
      </c>
    </row>
    <row r="188" spans="1:65" s="2" customFormat="1" ht="19.5">
      <c r="A188" s="33"/>
      <c r="B188" s="34"/>
      <c r="C188" s="35"/>
      <c r="D188" s="220" t="s">
        <v>164</v>
      </c>
      <c r="E188" s="35"/>
      <c r="F188" s="221" t="s">
        <v>797</v>
      </c>
      <c r="G188" s="35"/>
      <c r="H188" s="35"/>
      <c r="I188" s="121"/>
      <c r="J188" s="35"/>
      <c r="K188" s="35"/>
      <c r="L188" s="38"/>
      <c r="M188" s="222"/>
      <c r="N188" s="223"/>
      <c r="O188" s="70"/>
      <c r="P188" s="70"/>
      <c r="Q188" s="70"/>
      <c r="R188" s="70"/>
      <c r="S188" s="70"/>
      <c r="T188" s="71"/>
      <c r="U188" s="33"/>
      <c r="V188" s="33"/>
      <c r="W188" s="33"/>
      <c r="X188" s="33"/>
      <c r="Y188" s="33"/>
      <c r="Z188" s="33"/>
      <c r="AA188" s="33"/>
      <c r="AB188" s="33"/>
      <c r="AC188" s="33"/>
      <c r="AD188" s="33"/>
      <c r="AE188" s="33"/>
      <c r="AT188" s="16" t="s">
        <v>164</v>
      </c>
      <c r="AU188" s="16" t="s">
        <v>86</v>
      </c>
    </row>
    <row r="189" spans="1:65" s="13" customFormat="1" ht="11.25">
      <c r="B189" s="225"/>
      <c r="C189" s="226"/>
      <c r="D189" s="220" t="s">
        <v>168</v>
      </c>
      <c r="E189" s="227" t="s">
        <v>1</v>
      </c>
      <c r="F189" s="228" t="s">
        <v>1032</v>
      </c>
      <c r="G189" s="226"/>
      <c r="H189" s="229">
        <v>21.4</v>
      </c>
      <c r="I189" s="230"/>
      <c r="J189" s="226"/>
      <c r="K189" s="226"/>
      <c r="L189" s="231"/>
      <c r="M189" s="232"/>
      <c r="N189" s="233"/>
      <c r="O189" s="233"/>
      <c r="P189" s="233"/>
      <c r="Q189" s="233"/>
      <c r="R189" s="233"/>
      <c r="S189" s="233"/>
      <c r="T189" s="234"/>
      <c r="AT189" s="235" t="s">
        <v>168</v>
      </c>
      <c r="AU189" s="235" t="s">
        <v>86</v>
      </c>
      <c r="AV189" s="13" t="s">
        <v>86</v>
      </c>
      <c r="AW189" s="13" t="s">
        <v>34</v>
      </c>
      <c r="AX189" s="13" t="s">
        <v>84</v>
      </c>
      <c r="AY189" s="235" t="s">
        <v>154</v>
      </c>
    </row>
    <row r="190" spans="1:65" s="2" customFormat="1" ht="21.75" customHeight="1">
      <c r="A190" s="33"/>
      <c r="B190" s="34"/>
      <c r="C190" s="247" t="s">
        <v>299</v>
      </c>
      <c r="D190" s="247" t="s">
        <v>443</v>
      </c>
      <c r="E190" s="248" t="s">
        <v>799</v>
      </c>
      <c r="F190" s="249" t="s">
        <v>800</v>
      </c>
      <c r="G190" s="250" t="s">
        <v>172</v>
      </c>
      <c r="H190" s="251">
        <v>14.595000000000001</v>
      </c>
      <c r="I190" s="252"/>
      <c r="J190" s="253">
        <f>ROUND(I190*H190,2)</f>
        <v>0</v>
      </c>
      <c r="K190" s="249" t="s">
        <v>161</v>
      </c>
      <c r="L190" s="254"/>
      <c r="M190" s="255" t="s">
        <v>1</v>
      </c>
      <c r="N190" s="256" t="s">
        <v>42</v>
      </c>
      <c r="O190" s="70"/>
      <c r="P190" s="216">
        <f>O190*H190</f>
        <v>0</v>
      </c>
      <c r="Q190" s="216">
        <v>0.14499999999999999</v>
      </c>
      <c r="R190" s="216">
        <f>Q190*H190</f>
        <v>2.1162749999999999</v>
      </c>
      <c r="S190" s="216">
        <v>0</v>
      </c>
      <c r="T190" s="217">
        <f>S190*H190</f>
        <v>0</v>
      </c>
      <c r="U190" s="33"/>
      <c r="V190" s="33"/>
      <c r="W190" s="33"/>
      <c r="X190" s="33"/>
      <c r="Y190" s="33"/>
      <c r="Z190" s="33"/>
      <c r="AA190" s="33"/>
      <c r="AB190" s="33"/>
      <c r="AC190" s="33"/>
      <c r="AD190" s="33"/>
      <c r="AE190" s="33"/>
      <c r="AR190" s="218" t="s">
        <v>208</v>
      </c>
      <c r="AT190" s="218" t="s">
        <v>443</v>
      </c>
      <c r="AU190" s="218" t="s">
        <v>86</v>
      </c>
      <c r="AY190" s="16" t="s">
        <v>154</v>
      </c>
      <c r="BE190" s="219">
        <f>IF(N190="základní",J190,0)</f>
        <v>0</v>
      </c>
      <c r="BF190" s="219">
        <f>IF(N190="snížená",J190,0)</f>
        <v>0</v>
      </c>
      <c r="BG190" s="219">
        <f>IF(N190="zákl. přenesená",J190,0)</f>
        <v>0</v>
      </c>
      <c r="BH190" s="219">
        <f>IF(N190="sníž. přenesená",J190,0)</f>
        <v>0</v>
      </c>
      <c r="BI190" s="219">
        <f>IF(N190="nulová",J190,0)</f>
        <v>0</v>
      </c>
      <c r="BJ190" s="16" t="s">
        <v>84</v>
      </c>
      <c r="BK190" s="219">
        <f>ROUND(I190*H190,2)</f>
        <v>0</v>
      </c>
      <c r="BL190" s="16" t="s">
        <v>162</v>
      </c>
      <c r="BM190" s="218" t="s">
        <v>1033</v>
      </c>
    </row>
    <row r="191" spans="1:65" s="2" customFormat="1" ht="11.25">
      <c r="A191" s="33"/>
      <c r="B191" s="34"/>
      <c r="C191" s="35"/>
      <c r="D191" s="220" t="s">
        <v>164</v>
      </c>
      <c r="E191" s="35"/>
      <c r="F191" s="221" t="s">
        <v>800</v>
      </c>
      <c r="G191" s="35"/>
      <c r="H191" s="35"/>
      <c r="I191" s="121"/>
      <c r="J191" s="35"/>
      <c r="K191" s="35"/>
      <c r="L191" s="38"/>
      <c r="M191" s="222"/>
      <c r="N191" s="223"/>
      <c r="O191" s="70"/>
      <c r="P191" s="70"/>
      <c r="Q191" s="70"/>
      <c r="R191" s="70"/>
      <c r="S191" s="70"/>
      <c r="T191" s="71"/>
      <c r="U191" s="33"/>
      <c r="V191" s="33"/>
      <c r="W191" s="33"/>
      <c r="X191" s="33"/>
      <c r="Y191" s="33"/>
      <c r="Z191" s="33"/>
      <c r="AA191" s="33"/>
      <c r="AB191" s="33"/>
      <c r="AC191" s="33"/>
      <c r="AD191" s="33"/>
      <c r="AE191" s="33"/>
      <c r="AT191" s="16" t="s">
        <v>164</v>
      </c>
      <c r="AU191" s="16" t="s">
        <v>86</v>
      </c>
    </row>
    <row r="192" spans="1:65" s="13" customFormat="1" ht="11.25">
      <c r="B192" s="225"/>
      <c r="C192" s="226"/>
      <c r="D192" s="220" t="s">
        <v>168</v>
      </c>
      <c r="E192" s="227" t="s">
        <v>1</v>
      </c>
      <c r="F192" s="228" t="s">
        <v>1034</v>
      </c>
      <c r="G192" s="226"/>
      <c r="H192" s="229">
        <v>14.595000000000001</v>
      </c>
      <c r="I192" s="230"/>
      <c r="J192" s="226"/>
      <c r="K192" s="226"/>
      <c r="L192" s="231"/>
      <c r="M192" s="232"/>
      <c r="N192" s="233"/>
      <c r="O192" s="233"/>
      <c r="P192" s="233"/>
      <c r="Q192" s="233"/>
      <c r="R192" s="233"/>
      <c r="S192" s="233"/>
      <c r="T192" s="234"/>
      <c r="AT192" s="235" t="s">
        <v>168</v>
      </c>
      <c r="AU192" s="235" t="s">
        <v>86</v>
      </c>
      <c r="AV192" s="13" t="s">
        <v>86</v>
      </c>
      <c r="AW192" s="13" t="s">
        <v>34</v>
      </c>
      <c r="AX192" s="13" t="s">
        <v>84</v>
      </c>
      <c r="AY192" s="235" t="s">
        <v>154</v>
      </c>
    </row>
    <row r="193" spans="1:65" s="2" customFormat="1" ht="21.75" customHeight="1">
      <c r="A193" s="33"/>
      <c r="B193" s="34"/>
      <c r="C193" s="247" t="s">
        <v>304</v>
      </c>
      <c r="D193" s="247" t="s">
        <v>443</v>
      </c>
      <c r="E193" s="248" t="s">
        <v>806</v>
      </c>
      <c r="F193" s="249" t="s">
        <v>807</v>
      </c>
      <c r="G193" s="250" t="s">
        <v>172</v>
      </c>
      <c r="H193" s="251">
        <v>7.875</v>
      </c>
      <c r="I193" s="252"/>
      <c r="J193" s="253">
        <f>ROUND(I193*H193,2)</f>
        <v>0</v>
      </c>
      <c r="K193" s="249" t="s">
        <v>161</v>
      </c>
      <c r="L193" s="254"/>
      <c r="M193" s="255" t="s">
        <v>1</v>
      </c>
      <c r="N193" s="256" t="s">
        <v>42</v>
      </c>
      <c r="O193" s="70"/>
      <c r="P193" s="216">
        <f>O193*H193</f>
        <v>0</v>
      </c>
      <c r="Q193" s="216">
        <v>0.14499999999999999</v>
      </c>
      <c r="R193" s="216">
        <f>Q193*H193</f>
        <v>1.141875</v>
      </c>
      <c r="S193" s="216">
        <v>0</v>
      </c>
      <c r="T193" s="217">
        <f>S193*H193</f>
        <v>0</v>
      </c>
      <c r="U193" s="33"/>
      <c r="V193" s="33"/>
      <c r="W193" s="33"/>
      <c r="X193" s="33"/>
      <c r="Y193" s="33"/>
      <c r="Z193" s="33"/>
      <c r="AA193" s="33"/>
      <c r="AB193" s="33"/>
      <c r="AC193" s="33"/>
      <c r="AD193" s="33"/>
      <c r="AE193" s="33"/>
      <c r="AR193" s="218" t="s">
        <v>208</v>
      </c>
      <c r="AT193" s="218" t="s">
        <v>443</v>
      </c>
      <c r="AU193" s="218" t="s">
        <v>86</v>
      </c>
      <c r="AY193" s="16" t="s">
        <v>154</v>
      </c>
      <c r="BE193" s="219">
        <f>IF(N193="základní",J193,0)</f>
        <v>0</v>
      </c>
      <c r="BF193" s="219">
        <f>IF(N193="snížená",J193,0)</f>
        <v>0</v>
      </c>
      <c r="BG193" s="219">
        <f>IF(N193="zákl. přenesená",J193,0)</f>
        <v>0</v>
      </c>
      <c r="BH193" s="219">
        <f>IF(N193="sníž. přenesená",J193,0)</f>
        <v>0</v>
      </c>
      <c r="BI193" s="219">
        <f>IF(N193="nulová",J193,0)</f>
        <v>0</v>
      </c>
      <c r="BJ193" s="16" t="s">
        <v>84</v>
      </c>
      <c r="BK193" s="219">
        <f>ROUND(I193*H193,2)</f>
        <v>0</v>
      </c>
      <c r="BL193" s="16" t="s">
        <v>162</v>
      </c>
      <c r="BM193" s="218" t="s">
        <v>1035</v>
      </c>
    </row>
    <row r="194" spans="1:65" s="2" customFormat="1" ht="11.25">
      <c r="A194" s="33"/>
      <c r="B194" s="34"/>
      <c r="C194" s="35"/>
      <c r="D194" s="220" t="s">
        <v>164</v>
      </c>
      <c r="E194" s="35"/>
      <c r="F194" s="221" t="s">
        <v>807</v>
      </c>
      <c r="G194" s="35"/>
      <c r="H194" s="35"/>
      <c r="I194" s="121"/>
      <c r="J194" s="35"/>
      <c r="K194" s="35"/>
      <c r="L194" s="38"/>
      <c r="M194" s="222"/>
      <c r="N194" s="223"/>
      <c r="O194" s="70"/>
      <c r="P194" s="70"/>
      <c r="Q194" s="70"/>
      <c r="R194" s="70"/>
      <c r="S194" s="70"/>
      <c r="T194" s="71"/>
      <c r="U194" s="33"/>
      <c r="V194" s="33"/>
      <c r="W194" s="33"/>
      <c r="X194" s="33"/>
      <c r="Y194" s="33"/>
      <c r="Z194" s="33"/>
      <c r="AA194" s="33"/>
      <c r="AB194" s="33"/>
      <c r="AC194" s="33"/>
      <c r="AD194" s="33"/>
      <c r="AE194" s="33"/>
      <c r="AT194" s="16" t="s">
        <v>164</v>
      </c>
      <c r="AU194" s="16" t="s">
        <v>86</v>
      </c>
    </row>
    <row r="195" spans="1:65" s="13" customFormat="1" ht="11.25">
      <c r="B195" s="225"/>
      <c r="C195" s="226"/>
      <c r="D195" s="220" t="s">
        <v>168</v>
      </c>
      <c r="E195" s="227" t="s">
        <v>1</v>
      </c>
      <c r="F195" s="228" t="s">
        <v>1036</v>
      </c>
      <c r="G195" s="226"/>
      <c r="H195" s="229">
        <v>7.875</v>
      </c>
      <c r="I195" s="230"/>
      <c r="J195" s="226"/>
      <c r="K195" s="226"/>
      <c r="L195" s="231"/>
      <c r="M195" s="232"/>
      <c r="N195" s="233"/>
      <c r="O195" s="233"/>
      <c r="P195" s="233"/>
      <c r="Q195" s="233"/>
      <c r="R195" s="233"/>
      <c r="S195" s="233"/>
      <c r="T195" s="234"/>
      <c r="AT195" s="235" t="s">
        <v>168</v>
      </c>
      <c r="AU195" s="235" t="s">
        <v>86</v>
      </c>
      <c r="AV195" s="13" t="s">
        <v>86</v>
      </c>
      <c r="AW195" s="13" t="s">
        <v>34</v>
      </c>
      <c r="AX195" s="13" t="s">
        <v>84</v>
      </c>
      <c r="AY195" s="235" t="s">
        <v>154</v>
      </c>
    </row>
    <row r="196" spans="1:65" s="2" customFormat="1" ht="21.75" customHeight="1">
      <c r="A196" s="33"/>
      <c r="B196" s="34"/>
      <c r="C196" s="247" t="s">
        <v>309</v>
      </c>
      <c r="D196" s="247" t="s">
        <v>443</v>
      </c>
      <c r="E196" s="248" t="s">
        <v>822</v>
      </c>
      <c r="F196" s="249" t="s">
        <v>823</v>
      </c>
      <c r="G196" s="250" t="s">
        <v>185</v>
      </c>
      <c r="H196" s="251">
        <v>50.003999999999998</v>
      </c>
      <c r="I196" s="252"/>
      <c r="J196" s="253">
        <f>ROUND(I196*H196,2)</f>
        <v>0</v>
      </c>
      <c r="K196" s="249" t="s">
        <v>161</v>
      </c>
      <c r="L196" s="254"/>
      <c r="M196" s="255" t="s">
        <v>1</v>
      </c>
      <c r="N196" s="256" t="s">
        <v>42</v>
      </c>
      <c r="O196" s="70"/>
      <c r="P196" s="216">
        <f>O196*H196</f>
        <v>0</v>
      </c>
      <c r="Q196" s="216">
        <v>1</v>
      </c>
      <c r="R196" s="216">
        <f>Q196*H196</f>
        <v>50.003999999999998</v>
      </c>
      <c r="S196" s="216">
        <v>0</v>
      </c>
      <c r="T196" s="217">
        <f>S196*H196</f>
        <v>0</v>
      </c>
      <c r="U196" s="33"/>
      <c r="V196" s="33"/>
      <c r="W196" s="33"/>
      <c r="X196" s="33"/>
      <c r="Y196" s="33"/>
      <c r="Z196" s="33"/>
      <c r="AA196" s="33"/>
      <c r="AB196" s="33"/>
      <c r="AC196" s="33"/>
      <c r="AD196" s="33"/>
      <c r="AE196" s="33"/>
      <c r="AR196" s="218" t="s">
        <v>208</v>
      </c>
      <c r="AT196" s="218" t="s">
        <v>443</v>
      </c>
      <c r="AU196" s="218" t="s">
        <v>86</v>
      </c>
      <c r="AY196" s="16" t="s">
        <v>154</v>
      </c>
      <c r="BE196" s="219">
        <f>IF(N196="základní",J196,0)</f>
        <v>0</v>
      </c>
      <c r="BF196" s="219">
        <f>IF(N196="snížená",J196,0)</f>
        <v>0</v>
      </c>
      <c r="BG196" s="219">
        <f>IF(N196="zákl. přenesená",J196,0)</f>
        <v>0</v>
      </c>
      <c r="BH196" s="219">
        <f>IF(N196="sníž. přenesená",J196,0)</f>
        <v>0</v>
      </c>
      <c r="BI196" s="219">
        <f>IF(N196="nulová",J196,0)</f>
        <v>0</v>
      </c>
      <c r="BJ196" s="16" t="s">
        <v>84</v>
      </c>
      <c r="BK196" s="219">
        <f>ROUND(I196*H196,2)</f>
        <v>0</v>
      </c>
      <c r="BL196" s="16" t="s">
        <v>162</v>
      </c>
      <c r="BM196" s="218" t="s">
        <v>1037</v>
      </c>
    </row>
    <row r="197" spans="1:65" s="2" customFormat="1" ht="11.25">
      <c r="A197" s="33"/>
      <c r="B197" s="34"/>
      <c r="C197" s="35"/>
      <c r="D197" s="220" t="s">
        <v>164</v>
      </c>
      <c r="E197" s="35"/>
      <c r="F197" s="221" t="s">
        <v>823</v>
      </c>
      <c r="G197" s="35"/>
      <c r="H197" s="35"/>
      <c r="I197" s="121"/>
      <c r="J197" s="35"/>
      <c r="K197" s="35"/>
      <c r="L197" s="38"/>
      <c r="M197" s="222"/>
      <c r="N197" s="223"/>
      <c r="O197" s="70"/>
      <c r="P197" s="70"/>
      <c r="Q197" s="70"/>
      <c r="R197" s="70"/>
      <c r="S197" s="70"/>
      <c r="T197" s="71"/>
      <c r="U197" s="33"/>
      <c r="V197" s="33"/>
      <c r="W197" s="33"/>
      <c r="X197" s="33"/>
      <c r="Y197" s="33"/>
      <c r="Z197" s="33"/>
      <c r="AA197" s="33"/>
      <c r="AB197" s="33"/>
      <c r="AC197" s="33"/>
      <c r="AD197" s="33"/>
      <c r="AE197" s="33"/>
      <c r="AT197" s="16" t="s">
        <v>164</v>
      </c>
      <c r="AU197" s="16" t="s">
        <v>86</v>
      </c>
    </row>
    <row r="198" spans="1:65" s="13" customFormat="1" ht="11.25">
      <c r="B198" s="225"/>
      <c r="C198" s="226"/>
      <c r="D198" s="220" t="s">
        <v>168</v>
      </c>
      <c r="E198" s="227" t="s">
        <v>1</v>
      </c>
      <c r="F198" s="228" t="s">
        <v>1038</v>
      </c>
      <c r="G198" s="226"/>
      <c r="H198" s="229">
        <v>50.003999999999998</v>
      </c>
      <c r="I198" s="230"/>
      <c r="J198" s="226"/>
      <c r="K198" s="226"/>
      <c r="L198" s="231"/>
      <c r="M198" s="232"/>
      <c r="N198" s="233"/>
      <c r="O198" s="233"/>
      <c r="P198" s="233"/>
      <c r="Q198" s="233"/>
      <c r="R198" s="233"/>
      <c r="S198" s="233"/>
      <c r="T198" s="234"/>
      <c r="AT198" s="235" t="s">
        <v>168</v>
      </c>
      <c r="AU198" s="235" t="s">
        <v>86</v>
      </c>
      <c r="AV198" s="13" t="s">
        <v>86</v>
      </c>
      <c r="AW198" s="13" t="s">
        <v>34</v>
      </c>
      <c r="AX198" s="13" t="s">
        <v>84</v>
      </c>
      <c r="AY198" s="235" t="s">
        <v>154</v>
      </c>
    </row>
    <row r="199" spans="1:65" s="2" customFormat="1" ht="21.75" customHeight="1">
      <c r="A199" s="33"/>
      <c r="B199" s="34"/>
      <c r="C199" s="247" t="s">
        <v>316</v>
      </c>
      <c r="D199" s="247" t="s">
        <v>443</v>
      </c>
      <c r="E199" s="248" t="s">
        <v>826</v>
      </c>
      <c r="F199" s="249" t="s">
        <v>827</v>
      </c>
      <c r="G199" s="250" t="s">
        <v>185</v>
      </c>
      <c r="H199" s="251">
        <v>16.89</v>
      </c>
      <c r="I199" s="252"/>
      <c r="J199" s="253">
        <f>ROUND(I199*H199,2)</f>
        <v>0</v>
      </c>
      <c r="K199" s="249" t="s">
        <v>161</v>
      </c>
      <c r="L199" s="254"/>
      <c r="M199" s="255" t="s">
        <v>1</v>
      </c>
      <c r="N199" s="256" t="s">
        <v>42</v>
      </c>
      <c r="O199" s="70"/>
      <c r="P199" s="216">
        <f>O199*H199</f>
        <v>0</v>
      </c>
      <c r="Q199" s="216">
        <v>1</v>
      </c>
      <c r="R199" s="216">
        <f>Q199*H199</f>
        <v>16.89</v>
      </c>
      <c r="S199" s="216">
        <v>0</v>
      </c>
      <c r="T199" s="217">
        <f>S199*H199</f>
        <v>0</v>
      </c>
      <c r="U199" s="33"/>
      <c r="V199" s="33"/>
      <c r="W199" s="33"/>
      <c r="X199" s="33"/>
      <c r="Y199" s="33"/>
      <c r="Z199" s="33"/>
      <c r="AA199" s="33"/>
      <c r="AB199" s="33"/>
      <c r="AC199" s="33"/>
      <c r="AD199" s="33"/>
      <c r="AE199" s="33"/>
      <c r="AR199" s="218" t="s">
        <v>208</v>
      </c>
      <c r="AT199" s="218" t="s">
        <v>443</v>
      </c>
      <c r="AU199" s="218" t="s">
        <v>86</v>
      </c>
      <c r="AY199" s="16" t="s">
        <v>154</v>
      </c>
      <c r="BE199" s="219">
        <f>IF(N199="základní",J199,0)</f>
        <v>0</v>
      </c>
      <c r="BF199" s="219">
        <f>IF(N199="snížená",J199,0)</f>
        <v>0</v>
      </c>
      <c r="BG199" s="219">
        <f>IF(N199="zákl. přenesená",J199,0)</f>
        <v>0</v>
      </c>
      <c r="BH199" s="219">
        <f>IF(N199="sníž. přenesená",J199,0)</f>
        <v>0</v>
      </c>
      <c r="BI199" s="219">
        <f>IF(N199="nulová",J199,0)</f>
        <v>0</v>
      </c>
      <c r="BJ199" s="16" t="s">
        <v>84</v>
      </c>
      <c r="BK199" s="219">
        <f>ROUND(I199*H199,2)</f>
        <v>0</v>
      </c>
      <c r="BL199" s="16" t="s">
        <v>162</v>
      </c>
      <c r="BM199" s="218" t="s">
        <v>1039</v>
      </c>
    </row>
    <row r="200" spans="1:65" s="2" customFormat="1" ht="11.25">
      <c r="A200" s="33"/>
      <c r="B200" s="34"/>
      <c r="C200" s="35"/>
      <c r="D200" s="220" t="s">
        <v>164</v>
      </c>
      <c r="E200" s="35"/>
      <c r="F200" s="221" t="s">
        <v>827</v>
      </c>
      <c r="G200" s="35"/>
      <c r="H200" s="35"/>
      <c r="I200" s="121"/>
      <c r="J200" s="35"/>
      <c r="K200" s="35"/>
      <c r="L200" s="38"/>
      <c r="M200" s="222"/>
      <c r="N200" s="223"/>
      <c r="O200" s="70"/>
      <c r="P200" s="70"/>
      <c r="Q200" s="70"/>
      <c r="R200" s="70"/>
      <c r="S200" s="70"/>
      <c r="T200" s="71"/>
      <c r="U200" s="33"/>
      <c r="V200" s="33"/>
      <c r="W200" s="33"/>
      <c r="X200" s="33"/>
      <c r="Y200" s="33"/>
      <c r="Z200" s="33"/>
      <c r="AA200" s="33"/>
      <c r="AB200" s="33"/>
      <c r="AC200" s="33"/>
      <c r="AD200" s="33"/>
      <c r="AE200" s="33"/>
      <c r="AT200" s="16" t="s">
        <v>164</v>
      </c>
      <c r="AU200" s="16" t="s">
        <v>86</v>
      </c>
    </row>
    <row r="201" spans="1:65" s="13" customFormat="1" ht="11.25">
      <c r="B201" s="225"/>
      <c r="C201" s="226"/>
      <c r="D201" s="220" t="s">
        <v>168</v>
      </c>
      <c r="E201" s="227" t="s">
        <v>1</v>
      </c>
      <c r="F201" s="228" t="s">
        <v>1040</v>
      </c>
      <c r="G201" s="226"/>
      <c r="H201" s="229">
        <v>16.89</v>
      </c>
      <c r="I201" s="230"/>
      <c r="J201" s="226"/>
      <c r="K201" s="226"/>
      <c r="L201" s="231"/>
      <c r="M201" s="232"/>
      <c r="N201" s="233"/>
      <c r="O201" s="233"/>
      <c r="P201" s="233"/>
      <c r="Q201" s="233"/>
      <c r="R201" s="233"/>
      <c r="S201" s="233"/>
      <c r="T201" s="234"/>
      <c r="AT201" s="235" t="s">
        <v>168</v>
      </c>
      <c r="AU201" s="235" t="s">
        <v>86</v>
      </c>
      <c r="AV201" s="13" t="s">
        <v>86</v>
      </c>
      <c r="AW201" s="13" t="s">
        <v>34</v>
      </c>
      <c r="AX201" s="13" t="s">
        <v>84</v>
      </c>
      <c r="AY201" s="235" t="s">
        <v>154</v>
      </c>
    </row>
    <row r="202" spans="1:65" s="2" customFormat="1" ht="21.75" customHeight="1">
      <c r="A202" s="33"/>
      <c r="B202" s="34"/>
      <c r="C202" s="207" t="s">
        <v>321</v>
      </c>
      <c r="D202" s="207" t="s">
        <v>157</v>
      </c>
      <c r="E202" s="208" t="s">
        <v>809</v>
      </c>
      <c r="F202" s="209" t="s">
        <v>810</v>
      </c>
      <c r="G202" s="210" t="s">
        <v>172</v>
      </c>
      <c r="H202" s="211">
        <v>1.8</v>
      </c>
      <c r="I202" s="212"/>
      <c r="J202" s="213">
        <f>ROUND(I202*H202,2)</f>
        <v>0</v>
      </c>
      <c r="K202" s="209" t="s">
        <v>161</v>
      </c>
      <c r="L202" s="38"/>
      <c r="M202" s="214" t="s">
        <v>1</v>
      </c>
      <c r="N202" s="215" t="s">
        <v>42</v>
      </c>
      <c r="O202" s="70"/>
      <c r="P202" s="216">
        <f>O202*H202</f>
        <v>0</v>
      </c>
      <c r="Q202" s="216">
        <v>0</v>
      </c>
      <c r="R202" s="216">
        <f>Q202*H202</f>
        <v>0</v>
      </c>
      <c r="S202" s="216">
        <v>0</v>
      </c>
      <c r="T202" s="217">
        <f>S202*H202</f>
        <v>0</v>
      </c>
      <c r="U202" s="33"/>
      <c r="V202" s="33"/>
      <c r="W202" s="33"/>
      <c r="X202" s="33"/>
      <c r="Y202" s="33"/>
      <c r="Z202" s="33"/>
      <c r="AA202" s="33"/>
      <c r="AB202" s="33"/>
      <c r="AC202" s="33"/>
      <c r="AD202" s="33"/>
      <c r="AE202" s="33"/>
      <c r="AR202" s="218" t="s">
        <v>162</v>
      </c>
      <c r="AT202" s="218" t="s">
        <v>157</v>
      </c>
      <c r="AU202" s="218" t="s">
        <v>86</v>
      </c>
      <c r="AY202" s="16" t="s">
        <v>154</v>
      </c>
      <c r="BE202" s="219">
        <f>IF(N202="základní",J202,0)</f>
        <v>0</v>
      </c>
      <c r="BF202" s="219">
        <f>IF(N202="snížená",J202,0)</f>
        <v>0</v>
      </c>
      <c r="BG202" s="219">
        <f>IF(N202="zákl. přenesená",J202,0)</f>
        <v>0</v>
      </c>
      <c r="BH202" s="219">
        <f>IF(N202="sníž. přenesená",J202,0)</f>
        <v>0</v>
      </c>
      <c r="BI202" s="219">
        <f>IF(N202="nulová",J202,0)</f>
        <v>0</v>
      </c>
      <c r="BJ202" s="16" t="s">
        <v>84</v>
      </c>
      <c r="BK202" s="219">
        <f>ROUND(I202*H202,2)</f>
        <v>0</v>
      </c>
      <c r="BL202" s="16" t="s">
        <v>162</v>
      </c>
      <c r="BM202" s="218" t="s">
        <v>1041</v>
      </c>
    </row>
    <row r="203" spans="1:65" s="2" customFormat="1" ht="19.5">
      <c r="A203" s="33"/>
      <c r="B203" s="34"/>
      <c r="C203" s="35"/>
      <c r="D203" s="220" t="s">
        <v>164</v>
      </c>
      <c r="E203" s="35"/>
      <c r="F203" s="221" t="s">
        <v>812</v>
      </c>
      <c r="G203" s="35"/>
      <c r="H203" s="35"/>
      <c r="I203" s="121"/>
      <c r="J203" s="35"/>
      <c r="K203" s="35"/>
      <c r="L203" s="38"/>
      <c r="M203" s="222"/>
      <c r="N203" s="223"/>
      <c r="O203" s="70"/>
      <c r="P203" s="70"/>
      <c r="Q203" s="70"/>
      <c r="R203" s="70"/>
      <c r="S203" s="70"/>
      <c r="T203" s="71"/>
      <c r="U203" s="33"/>
      <c r="V203" s="33"/>
      <c r="W203" s="33"/>
      <c r="X203" s="33"/>
      <c r="Y203" s="33"/>
      <c r="Z203" s="33"/>
      <c r="AA203" s="33"/>
      <c r="AB203" s="33"/>
      <c r="AC203" s="33"/>
      <c r="AD203" s="33"/>
      <c r="AE203" s="33"/>
      <c r="AT203" s="16" t="s">
        <v>164</v>
      </c>
      <c r="AU203" s="16" t="s">
        <v>86</v>
      </c>
    </row>
    <row r="204" spans="1:65" s="2" customFormat="1" ht="21.75" customHeight="1">
      <c r="A204" s="33"/>
      <c r="B204" s="34"/>
      <c r="C204" s="247" t="s">
        <v>326</v>
      </c>
      <c r="D204" s="247" t="s">
        <v>443</v>
      </c>
      <c r="E204" s="248" t="s">
        <v>819</v>
      </c>
      <c r="F204" s="249" t="s">
        <v>820</v>
      </c>
      <c r="G204" s="250" t="s">
        <v>179</v>
      </c>
      <c r="H204" s="251">
        <v>9</v>
      </c>
      <c r="I204" s="252"/>
      <c r="J204" s="253">
        <f>ROUND(I204*H204,2)</f>
        <v>0</v>
      </c>
      <c r="K204" s="249" t="s">
        <v>161</v>
      </c>
      <c r="L204" s="254"/>
      <c r="M204" s="255" t="s">
        <v>1</v>
      </c>
      <c r="N204" s="256" t="s">
        <v>42</v>
      </c>
      <c r="O204" s="70"/>
      <c r="P204" s="216">
        <f>O204*H204</f>
        <v>0</v>
      </c>
      <c r="Q204" s="216">
        <v>2.5999999999999999E-2</v>
      </c>
      <c r="R204" s="216">
        <f>Q204*H204</f>
        <v>0.23399999999999999</v>
      </c>
      <c r="S204" s="216">
        <v>0</v>
      </c>
      <c r="T204" s="217">
        <f>S204*H204</f>
        <v>0</v>
      </c>
      <c r="U204" s="33"/>
      <c r="V204" s="33"/>
      <c r="W204" s="33"/>
      <c r="X204" s="33"/>
      <c r="Y204" s="33"/>
      <c r="Z204" s="33"/>
      <c r="AA204" s="33"/>
      <c r="AB204" s="33"/>
      <c r="AC204" s="33"/>
      <c r="AD204" s="33"/>
      <c r="AE204" s="33"/>
      <c r="AR204" s="218" t="s">
        <v>208</v>
      </c>
      <c r="AT204" s="218" t="s">
        <v>443</v>
      </c>
      <c r="AU204" s="218" t="s">
        <v>86</v>
      </c>
      <c r="AY204" s="16" t="s">
        <v>154</v>
      </c>
      <c r="BE204" s="219">
        <f>IF(N204="základní",J204,0)</f>
        <v>0</v>
      </c>
      <c r="BF204" s="219">
        <f>IF(N204="snížená",J204,0)</f>
        <v>0</v>
      </c>
      <c r="BG204" s="219">
        <f>IF(N204="zákl. přenesená",J204,0)</f>
        <v>0</v>
      </c>
      <c r="BH204" s="219">
        <f>IF(N204="sníž. přenesená",J204,0)</f>
        <v>0</v>
      </c>
      <c r="BI204" s="219">
        <f>IF(N204="nulová",J204,0)</f>
        <v>0</v>
      </c>
      <c r="BJ204" s="16" t="s">
        <v>84</v>
      </c>
      <c r="BK204" s="219">
        <f>ROUND(I204*H204,2)</f>
        <v>0</v>
      </c>
      <c r="BL204" s="16" t="s">
        <v>162</v>
      </c>
      <c r="BM204" s="218" t="s">
        <v>1042</v>
      </c>
    </row>
    <row r="205" spans="1:65" s="2" customFormat="1" ht="11.25">
      <c r="A205" s="33"/>
      <c r="B205" s="34"/>
      <c r="C205" s="35"/>
      <c r="D205" s="220" t="s">
        <v>164</v>
      </c>
      <c r="E205" s="35"/>
      <c r="F205" s="221" t="s">
        <v>820</v>
      </c>
      <c r="G205" s="35"/>
      <c r="H205" s="35"/>
      <c r="I205" s="121"/>
      <c r="J205" s="35"/>
      <c r="K205" s="35"/>
      <c r="L205" s="38"/>
      <c r="M205" s="222"/>
      <c r="N205" s="223"/>
      <c r="O205" s="70"/>
      <c r="P205" s="70"/>
      <c r="Q205" s="70"/>
      <c r="R205" s="70"/>
      <c r="S205" s="70"/>
      <c r="T205" s="71"/>
      <c r="U205" s="33"/>
      <c r="V205" s="33"/>
      <c r="W205" s="33"/>
      <c r="X205" s="33"/>
      <c r="Y205" s="33"/>
      <c r="Z205" s="33"/>
      <c r="AA205" s="33"/>
      <c r="AB205" s="33"/>
      <c r="AC205" s="33"/>
      <c r="AD205" s="33"/>
      <c r="AE205" s="33"/>
      <c r="AT205" s="16" t="s">
        <v>164</v>
      </c>
      <c r="AU205" s="16" t="s">
        <v>86</v>
      </c>
    </row>
    <row r="206" spans="1:65" s="2" customFormat="1" ht="21.75" customHeight="1">
      <c r="A206" s="33"/>
      <c r="B206" s="34"/>
      <c r="C206" s="247" t="s">
        <v>331</v>
      </c>
      <c r="D206" s="247" t="s">
        <v>443</v>
      </c>
      <c r="E206" s="248" t="s">
        <v>822</v>
      </c>
      <c r="F206" s="249" t="s">
        <v>823</v>
      </c>
      <c r="G206" s="250" t="s">
        <v>185</v>
      </c>
      <c r="H206" s="251">
        <v>0.64800000000000002</v>
      </c>
      <c r="I206" s="252"/>
      <c r="J206" s="253">
        <f>ROUND(I206*H206,2)</f>
        <v>0</v>
      </c>
      <c r="K206" s="249" t="s">
        <v>161</v>
      </c>
      <c r="L206" s="254"/>
      <c r="M206" s="255" t="s">
        <v>1</v>
      </c>
      <c r="N206" s="256" t="s">
        <v>42</v>
      </c>
      <c r="O206" s="70"/>
      <c r="P206" s="216">
        <f>O206*H206</f>
        <v>0</v>
      </c>
      <c r="Q206" s="216">
        <v>1</v>
      </c>
      <c r="R206" s="216">
        <f>Q206*H206</f>
        <v>0.64800000000000002</v>
      </c>
      <c r="S206" s="216">
        <v>0</v>
      </c>
      <c r="T206" s="217">
        <f>S206*H206</f>
        <v>0</v>
      </c>
      <c r="U206" s="33"/>
      <c r="V206" s="33"/>
      <c r="W206" s="33"/>
      <c r="X206" s="33"/>
      <c r="Y206" s="33"/>
      <c r="Z206" s="33"/>
      <c r="AA206" s="33"/>
      <c r="AB206" s="33"/>
      <c r="AC206" s="33"/>
      <c r="AD206" s="33"/>
      <c r="AE206" s="33"/>
      <c r="AR206" s="218" t="s">
        <v>208</v>
      </c>
      <c r="AT206" s="218" t="s">
        <v>443</v>
      </c>
      <c r="AU206" s="218" t="s">
        <v>86</v>
      </c>
      <c r="AY206" s="16" t="s">
        <v>154</v>
      </c>
      <c r="BE206" s="219">
        <f>IF(N206="základní",J206,0)</f>
        <v>0</v>
      </c>
      <c r="BF206" s="219">
        <f>IF(N206="snížená",J206,0)</f>
        <v>0</v>
      </c>
      <c r="BG206" s="219">
        <f>IF(N206="zákl. přenesená",J206,0)</f>
        <v>0</v>
      </c>
      <c r="BH206" s="219">
        <f>IF(N206="sníž. přenesená",J206,0)</f>
        <v>0</v>
      </c>
      <c r="BI206" s="219">
        <f>IF(N206="nulová",J206,0)</f>
        <v>0</v>
      </c>
      <c r="BJ206" s="16" t="s">
        <v>84</v>
      </c>
      <c r="BK206" s="219">
        <f>ROUND(I206*H206,2)</f>
        <v>0</v>
      </c>
      <c r="BL206" s="16" t="s">
        <v>162</v>
      </c>
      <c r="BM206" s="218" t="s">
        <v>1043</v>
      </c>
    </row>
    <row r="207" spans="1:65" s="2" customFormat="1" ht="11.25">
      <c r="A207" s="33"/>
      <c r="B207" s="34"/>
      <c r="C207" s="35"/>
      <c r="D207" s="220" t="s">
        <v>164</v>
      </c>
      <c r="E207" s="35"/>
      <c r="F207" s="221" t="s">
        <v>823</v>
      </c>
      <c r="G207" s="35"/>
      <c r="H207" s="35"/>
      <c r="I207" s="121"/>
      <c r="J207" s="35"/>
      <c r="K207" s="35"/>
      <c r="L207" s="38"/>
      <c r="M207" s="222"/>
      <c r="N207" s="223"/>
      <c r="O207" s="70"/>
      <c r="P207" s="70"/>
      <c r="Q207" s="70"/>
      <c r="R207" s="70"/>
      <c r="S207" s="70"/>
      <c r="T207" s="71"/>
      <c r="U207" s="33"/>
      <c r="V207" s="33"/>
      <c r="W207" s="33"/>
      <c r="X207" s="33"/>
      <c r="Y207" s="33"/>
      <c r="Z207" s="33"/>
      <c r="AA207" s="33"/>
      <c r="AB207" s="33"/>
      <c r="AC207" s="33"/>
      <c r="AD207" s="33"/>
      <c r="AE207" s="33"/>
      <c r="AT207" s="16" t="s">
        <v>164</v>
      </c>
      <c r="AU207" s="16" t="s">
        <v>86</v>
      </c>
    </row>
    <row r="208" spans="1:65" s="13" customFormat="1" ht="11.25">
      <c r="B208" s="225"/>
      <c r="C208" s="226"/>
      <c r="D208" s="220" t="s">
        <v>168</v>
      </c>
      <c r="E208" s="227" t="s">
        <v>1</v>
      </c>
      <c r="F208" s="228" t="s">
        <v>1044</v>
      </c>
      <c r="G208" s="226"/>
      <c r="H208" s="229">
        <v>0.64800000000000002</v>
      </c>
      <c r="I208" s="230"/>
      <c r="J208" s="226"/>
      <c r="K208" s="226"/>
      <c r="L208" s="231"/>
      <c r="M208" s="232"/>
      <c r="N208" s="233"/>
      <c r="O208" s="233"/>
      <c r="P208" s="233"/>
      <c r="Q208" s="233"/>
      <c r="R208" s="233"/>
      <c r="S208" s="233"/>
      <c r="T208" s="234"/>
      <c r="AT208" s="235" t="s">
        <v>168</v>
      </c>
      <c r="AU208" s="235" t="s">
        <v>86</v>
      </c>
      <c r="AV208" s="13" t="s">
        <v>86</v>
      </c>
      <c r="AW208" s="13" t="s">
        <v>34</v>
      </c>
      <c r="AX208" s="13" t="s">
        <v>84</v>
      </c>
      <c r="AY208" s="235" t="s">
        <v>154</v>
      </c>
    </row>
    <row r="209" spans="1:65" s="2" customFormat="1" ht="21.75" customHeight="1">
      <c r="A209" s="33"/>
      <c r="B209" s="34"/>
      <c r="C209" s="247" t="s">
        <v>338</v>
      </c>
      <c r="D209" s="247" t="s">
        <v>443</v>
      </c>
      <c r="E209" s="248" t="s">
        <v>826</v>
      </c>
      <c r="F209" s="249" t="s">
        <v>827</v>
      </c>
      <c r="G209" s="250" t="s">
        <v>185</v>
      </c>
      <c r="H209" s="251">
        <v>0.115</v>
      </c>
      <c r="I209" s="252"/>
      <c r="J209" s="253">
        <f>ROUND(I209*H209,2)</f>
        <v>0</v>
      </c>
      <c r="K209" s="249" t="s">
        <v>161</v>
      </c>
      <c r="L209" s="254"/>
      <c r="M209" s="255" t="s">
        <v>1</v>
      </c>
      <c r="N209" s="256" t="s">
        <v>42</v>
      </c>
      <c r="O209" s="70"/>
      <c r="P209" s="216">
        <f>O209*H209</f>
        <v>0</v>
      </c>
      <c r="Q209" s="216">
        <v>1</v>
      </c>
      <c r="R209" s="216">
        <f>Q209*H209</f>
        <v>0.115</v>
      </c>
      <c r="S209" s="216">
        <v>0</v>
      </c>
      <c r="T209" s="217">
        <f>S209*H209</f>
        <v>0</v>
      </c>
      <c r="U209" s="33"/>
      <c r="V209" s="33"/>
      <c r="W209" s="33"/>
      <c r="X209" s="33"/>
      <c r="Y209" s="33"/>
      <c r="Z209" s="33"/>
      <c r="AA209" s="33"/>
      <c r="AB209" s="33"/>
      <c r="AC209" s="33"/>
      <c r="AD209" s="33"/>
      <c r="AE209" s="33"/>
      <c r="AR209" s="218" t="s">
        <v>208</v>
      </c>
      <c r="AT209" s="218" t="s">
        <v>443</v>
      </c>
      <c r="AU209" s="218" t="s">
        <v>86</v>
      </c>
      <c r="AY209" s="16" t="s">
        <v>154</v>
      </c>
      <c r="BE209" s="219">
        <f>IF(N209="základní",J209,0)</f>
        <v>0</v>
      </c>
      <c r="BF209" s="219">
        <f>IF(N209="snížená",J209,0)</f>
        <v>0</v>
      </c>
      <c r="BG209" s="219">
        <f>IF(N209="zákl. přenesená",J209,0)</f>
        <v>0</v>
      </c>
      <c r="BH209" s="219">
        <f>IF(N209="sníž. přenesená",J209,0)</f>
        <v>0</v>
      </c>
      <c r="BI209" s="219">
        <f>IF(N209="nulová",J209,0)</f>
        <v>0</v>
      </c>
      <c r="BJ209" s="16" t="s">
        <v>84</v>
      </c>
      <c r="BK209" s="219">
        <f>ROUND(I209*H209,2)</f>
        <v>0</v>
      </c>
      <c r="BL209" s="16" t="s">
        <v>162</v>
      </c>
      <c r="BM209" s="218" t="s">
        <v>1045</v>
      </c>
    </row>
    <row r="210" spans="1:65" s="2" customFormat="1" ht="11.25">
      <c r="A210" s="33"/>
      <c r="B210" s="34"/>
      <c r="C210" s="35"/>
      <c r="D210" s="220" t="s">
        <v>164</v>
      </c>
      <c r="E210" s="35"/>
      <c r="F210" s="221" t="s">
        <v>827</v>
      </c>
      <c r="G210" s="35"/>
      <c r="H210" s="35"/>
      <c r="I210" s="121"/>
      <c r="J210" s="35"/>
      <c r="K210" s="35"/>
      <c r="L210" s="38"/>
      <c r="M210" s="222"/>
      <c r="N210" s="223"/>
      <c r="O210" s="70"/>
      <c r="P210" s="70"/>
      <c r="Q210" s="70"/>
      <c r="R210" s="70"/>
      <c r="S210" s="70"/>
      <c r="T210" s="71"/>
      <c r="U210" s="33"/>
      <c r="V210" s="33"/>
      <c r="W210" s="33"/>
      <c r="X210" s="33"/>
      <c r="Y210" s="33"/>
      <c r="Z210" s="33"/>
      <c r="AA210" s="33"/>
      <c r="AB210" s="33"/>
      <c r="AC210" s="33"/>
      <c r="AD210" s="33"/>
      <c r="AE210" s="33"/>
      <c r="AT210" s="16" t="s">
        <v>164</v>
      </c>
      <c r="AU210" s="16" t="s">
        <v>86</v>
      </c>
    </row>
    <row r="211" spans="1:65" s="13" customFormat="1" ht="11.25">
      <c r="B211" s="225"/>
      <c r="C211" s="226"/>
      <c r="D211" s="220" t="s">
        <v>168</v>
      </c>
      <c r="E211" s="227" t="s">
        <v>1</v>
      </c>
      <c r="F211" s="228" t="s">
        <v>1046</v>
      </c>
      <c r="G211" s="226"/>
      <c r="H211" s="229">
        <v>0.115</v>
      </c>
      <c r="I211" s="230"/>
      <c r="J211" s="226"/>
      <c r="K211" s="226"/>
      <c r="L211" s="231"/>
      <c r="M211" s="232"/>
      <c r="N211" s="233"/>
      <c r="O211" s="233"/>
      <c r="P211" s="233"/>
      <c r="Q211" s="233"/>
      <c r="R211" s="233"/>
      <c r="S211" s="233"/>
      <c r="T211" s="234"/>
      <c r="AT211" s="235" t="s">
        <v>168</v>
      </c>
      <c r="AU211" s="235" t="s">
        <v>86</v>
      </c>
      <c r="AV211" s="13" t="s">
        <v>86</v>
      </c>
      <c r="AW211" s="13" t="s">
        <v>34</v>
      </c>
      <c r="AX211" s="13" t="s">
        <v>84</v>
      </c>
      <c r="AY211" s="235" t="s">
        <v>154</v>
      </c>
    </row>
    <row r="212" spans="1:65" s="2" customFormat="1" ht="16.5" customHeight="1">
      <c r="A212" s="33"/>
      <c r="B212" s="34"/>
      <c r="C212" s="207" t="s">
        <v>343</v>
      </c>
      <c r="D212" s="207" t="s">
        <v>157</v>
      </c>
      <c r="E212" s="208" t="s">
        <v>760</v>
      </c>
      <c r="F212" s="209" t="s">
        <v>853</v>
      </c>
      <c r="G212" s="210" t="s">
        <v>160</v>
      </c>
      <c r="H212" s="211">
        <v>7.7</v>
      </c>
      <c r="I212" s="212"/>
      <c r="J212" s="213">
        <f>ROUND(I212*H212,2)</f>
        <v>0</v>
      </c>
      <c r="K212" s="209" t="s">
        <v>1</v>
      </c>
      <c r="L212" s="38"/>
      <c r="M212" s="214" t="s">
        <v>1</v>
      </c>
      <c r="N212" s="215" t="s">
        <v>42</v>
      </c>
      <c r="O212" s="70"/>
      <c r="P212" s="216">
        <f>O212*H212</f>
        <v>0</v>
      </c>
      <c r="Q212" s="216">
        <v>0</v>
      </c>
      <c r="R212" s="216">
        <f>Q212*H212</f>
        <v>0</v>
      </c>
      <c r="S212" s="216">
        <v>0</v>
      </c>
      <c r="T212" s="217">
        <f>S212*H212</f>
        <v>0</v>
      </c>
      <c r="U212" s="33"/>
      <c r="V212" s="33"/>
      <c r="W212" s="33"/>
      <c r="X212" s="33"/>
      <c r="Y212" s="33"/>
      <c r="Z212" s="33"/>
      <c r="AA212" s="33"/>
      <c r="AB212" s="33"/>
      <c r="AC212" s="33"/>
      <c r="AD212" s="33"/>
      <c r="AE212" s="33"/>
      <c r="AR212" s="218" t="s">
        <v>162</v>
      </c>
      <c r="AT212" s="218" t="s">
        <v>157</v>
      </c>
      <c r="AU212" s="218" t="s">
        <v>86</v>
      </c>
      <c r="AY212" s="16" t="s">
        <v>154</v>
      </c>
      <c r="BE212" s="219">
        <f>IF(N212="základní",J212,0)</f>
        <v>0</v>
      </c>
      <c r="BF212" s="219">
        <f>IF(N212="snížená",J212,0)</f>
        <v>0</v>
      </c>
      <c r="BG212" s="219">
        <f>IF(N212="zákl. přenesená",J212,0)</f>
        <v>0</v>
      </c>
      <c r="BH212" s="219">
        <f>IF(N212="sníž. přenesená",J212,0)</f>
        <v>0</v>
      </c>
      <c r="BI212" s="219">
        <f>IF(N212="nulová",J212,0)</f>
        <v>0</v>
      </c>
      <c r="BJ212" s="16" t="s">
        <v>84</v>
      </c>
      <c r="BK212" s="219">
        <f>ROUND(I212*H212,2)</f>
        <v>0</v>
      </c>
      <c r="BL212" s="16" t="s">
        <v>162</v>
      </c>
      <c r="BM212" s="218" t="s">
        <v>1047</v>
      </c>
    </row>
    <row r="213" spans="1:65" s="2" customFormat="1" ht="11.25">
      <c r="A213" s="33"/>
      <c r="B213" s="34"/>
      <c r="C213" s="35"/>
      <c r="D213" s="220" t="s">
        <v>164</v>
      </c>
      <c r="E213" s="35"/>
      <c r="F213" s="221" t="s">
        <v>853</v>
      </c>
      <c r="G213" s="35"/>
      <c r="H213" s="35"/>
      <c r="I213" s="121"/>
      <c r="J213" s="35"/>
      <c r="K213" s="35"/>
      <c r="L213" s="38"/>
      <c r="M213" s="222"/>
      <c r="N213" s="223"/>
      <c r="O213" s="70"/>
      <c r="P213" s="70"/>
      <c r="Q213" s="70"/>
      <c r="R213" s="70"/>
      <c r="S213" s="70"/>
      <c r="T213" s="71"/>
      <c r="U213" s="33"/>
      <c r="V213" s="33"/>
      <c r="W213" s="33"/>
      <c r="X213" s="33"/>
      <c r="Y213" s="33"/>
      <c r="Z213" s="33"/>
      <c r="AA213" s="33"/>
      <c r="AB213" s="33"/>
      <c r="AC213" s="33"/>
      <c r="AD213" s="33"/>
      <c r="AE213" s="33"/>
      <c r="AT213" s="16" t="s">
        <v>164</v>
      </c>
      <c r="AU213" s="16" t="s">
        <v>86</v>
      </c>
    </row>
    <row r="214" spans="1:65" s="2" customFormat="1" ht="29.25">
      <c r="A214" s="33"/>
      <c r="B214" s="34"/>
      <c r="C214" s="35"/>
      <c r="D214" s="220" t="s">
        <v>166</v>
      </c>
      <c r="E214" s="35"/>
      <c r="F214" s="224" t="s">
        <v>855</v>
      </c>
      <c r="G214" s="35"/>
      <c r="H214" s="35"/>
      <c r="I214" s="121"/>
      <c r="J214" s="35"/>
      <c r="K214" s="35"/>
      <c r="L214" s="38"/>
      <c r="M214" s="222"/>
      <c r="N214" s="223"/>
      <c r="O214" s="70"/>
      <c r="P214" s="70"/>
      <c r="Q214" s="70"/>
      <c r="R214" s="70"/>
      <c r="S214" s="70"/>
      <c r="T214" s="71"/>
      <c r="U214" s="33"/>
      <c r="V214" s="33"/>
      <c r="W214" s="33"/>
      <c r="X214" s="33"/>
      <c r="Y214" s="33"/>
      <c r="Z214" s="33"/>
      <c r="AA214" s="33"/>
      <c r="AB214" s="33"/>
      <c r="AC214" s="33"/>
      <c r="AD214" s="33"/>
      <c r="AE214" s="33"/>
      <c r="AT214" s="16" t="s">
        <v>166</v>
      </c>
      <c r="AU214" s="16" t="s">
        <v>86</v>
      </c>
    </row>
    <row r="215" spans="1:65" s="2" customFormat="1" ht="16.5" customHeight="1">
      <c r="A215" s="33"/>
      <c r="B215" s="34"/>
      <c r="C215" s="207" t="s">
        <v>348</v>
      </c>
      <c r="D215" s="207" t="s">
        <v>157</v>
      </c>
      <c r="E215" s="208" t="s">
        <v>785</v>
      </c>
      <c r="F215" s="209" t="s">
        <v>847</v>
      </c>
      <c r="G215" s="210" t="s">
        <v>160</v>
      </c>
      <c r="H215" s="211">
        <v>8.52</v>
      </c>
      <c r="I215" s="212"/>
      <c r="J215" s="213">
        <f>ROUND(I215*H215,2)</f>
        <v>0</v>
      </c>
      <c r="K215" s="209" t="s">
        <v>1</v>
      </c>
      <c r="L215" s="38"/>
      <c r="M215" s="214" t="s">
        <v>1</v>
      </c>
      <c r="N215" s="215" t="s">
        <v>42</v>
      </c>
      <c r="O215" s="70"/>
      <c r="P215" s="216">
        <f>O215*H215</f>
        <v>0</v>
      </c>
      <c r="Q215" s="216">
        <v>0</v>
      </c>
      <c r="R215" s="216">
        <f>Q215*H215</f>
        <v>0</v>
      </c>
      <c r="S215" s="216">
        <v>0</v>
      </c>
      <c r="T215" s="217">
        <f>S215*H215</f>
        <v>0</v>
      </c>
      <c r="U215" s="33"/>
      <c r="V215" s="33"/>
      <c r="W215" s="33"/>
      <c r="X215" s="33"/>
      <c r="Y215" s="33"/>
      <c r="Z215" s="33"/>
      <c r="AA215" s="33"/>
      <c r="AB215" s="33"/>
      <c r="AC215" s="33"/>
      <c r="AD215" s="33"/>
      <c r="AE215" s="33"/>
      <c r="AR215" s="218" t="s">
        <v>162</v>
      </c>
      <c r="AT215" s="218" t="s">
        <v>157</v>
      </c>
      <c r="AU215" s="218" t="s">
        <v>86</v>
      </c>
      <c r="AY215" s="16" t="s">
        <v>154</v>
      </c>
      <c r="BE215" s="219">
        <f>IF(N215="základní",J215,0)</f>
        <v>0</v>
      </c>
      <c r="BF215" s="219">
        <f>IF(N215="snížená",J215,0)</f>
        <v>0</v>
      </c>
      <c r="BG215" s="219">
        <f>IF(N215="zákl. přenesená",J215,0)</f>
        <v>0</v>
      </c>
      <c r="BH215" s="219">
        <f>IF(N215="sníž. přenesená",J215,0)</f>
        <v>0</v>
      </c>
      <c r="BI215" s="219">
        <f>IF(N215="nulová",J215,0)</f>
        <v>0</v>
      </c>
      <c r="BJ215" s="16" t="s">
        <v>84</v>
      </c>
      <c r="BK215" s="219">
        <f>ROUND(I215*H215,2)</f>
        <v>0</v>
      </c>
      <c r="BL215" s="16" t="s">
        <v>162</v>
      </c>
      <c r="BM215" s="218" t="s">
        <v>1048</v>
      </c>
    </row>
    <row r="216" spans="1:65" s="2" customFormat="1" ht="11.25">
      <c r="A216" s="33"/>
      <c r="B216" s="34"/>
      <c r="C216" s="35"/>
      <c r="D216" s="220" t="s">
        <v>164</v>
      </c>
      <c r="E216" s="35"/>
      <c r="F216" s="221" t="s">
        <v>847</v>
      </c>
      <c r="G216" s="35"/>
      <c r="H216" s="35"/>
      <c r="I216" s="121"/>
      <c r="J216" s="35"/>
      <c r="K216" s="35"/>
      <c r="L216" s="38"/>
      <c r="M216" s="222"/>
      <c r="N216" s="223"/>
      <c r="O216" s="70"/>
      <c r="P216" s="70"/>
      <c r="Q216" s="70"/>
      <c r="R216" s="70"/>
      <c r="S216" s="70"/>
      <c r="T216" s="71"/>
      <c r="U216" s="33"/>
      <c r="V216" s="33"/>
      <c r="W216" s="33"/>
      <c r="X216" s="33"/>
      <c r="Y216" s="33"/>
      <c r="Z216" s="33"/>
      <c r="AA216" s="33"/>
      <c r="AB216" s="33"/>
      <c r="AC216" s="33"/>
      <c r="AD216" s="33"/>
      <c r="AE216" s="33"/>
      <c r="AT216" s="16" t="s">
        <v>164</v>
      </c>
      <c r="AU216" s="16" t="s">
        <v>86</v>
      </c>
    </row>
    <row r="217" spans="1:65" s="2" customFormat="1" ht="19.5">
      <c r="A217" s="33"/>
      <c r="B217" s="34"/>
      <c r="C217" s="35"/>
      <c r="D217" s="220" t="s">
        <v>166</v>
      </c>
      <c r="E217" s="35"/>
      <c r="F217" s="224" t="s">
        <v>850</v>
      </c>
      <c r="G217" s="35"/>
      <c r="H217" s="35"/>
      <c r="I217" s="121"/>
      <c r="J217" s="35"/>
      <c r="K217" s="35"/>
      <c r="L217" s="38"/>
      <c r="M217" s="222"/>
      <c r="N217" s="223"/>
      <c r="O217" s="70"/>
      <c r="P217" s="70"/>
      <c r="Q217" s="70"/>
      <c r="R217" s="70"/>
      <c r="S217" s="70"/>
      <c r="T217" s="71"/>
      <c r="U217" s="33"/>
      <c r="V217" s="33"/>
      <c r="W217" s="33"/>
      <c r="X217" s="33"/>
      <c r="Y217" s="33"/>
      <c r="Z217" s="33"/>
      <c r="AA217" s="33"/>
      <c r="AB217" s="33"/>
      <c r="AC217" s="33"/>
      <c r="AD217" s="33"/>
      <c r="AE217" s="33"/>
      <c r="AT217" s="16" t="s">
        <v>166</v>
      </c>
      <c r="AU217" s="16" t="s">
        <v>86</v>
      </c>
    </row>
    <row r="218" spans="1:65" s="2" customFormat="1" ht="16.5" customHeight="1">
      <c r="A218" s="33"/>
      <c r="B218" s="34"/>
      <c r="C218" s="247" t="s">
        <v>354</v>
      </c>
      <c r="D218" s="247" t="s">
        <v>443</v>
      </c>
      <c r="E218" s="248" t="s">
        <v>1049</v>
      </c>
      <c r="F218" s="249" t="s">
        <v>859</v>
      </c>
      <c r="G218" s="250" t="s">
        <v>160</v>
      </c>
      <c r="H218" s="251">
        <v>16.22</v>
      </c>
      <c r="I218" s="252"/>
      <c r="J218" s="253">
        <f>ROUND(I218*H218,2)</f>
        <v>0</v>
      </c>
      <c r="K218" s="249" t="s">
        <v>1</v>
      </c>
      <c r="L218" s="254"/>
      <c r="M218" s="255" t="s">
        <v>1</v>
      </c>
      <c r="N218" s="256" t="s">
        <v>42</v>
      </c>
      <c r="O218" s="70"/>
      <c r="P218" s="216">
        <f>O218*H218</f>
        <v>0</v>
      </c>
      <c r="Q218" s="216">
        <v>0.04</v>
      </c>
      <c r="R218" s="216">
        <f>Q218*H218</f>
        <v>0.64879999999999993</v>
      </c>
      <c r="S218" s="216">
        <v>0</v>
      </c>
      <c r="T218" s="217">
        <f>S218*H218</f>
        <v>0</v>
      </c>
      <c r="U218" s="33"/>
      <c r="V218" s="33"/>
      <c r="W218" s="33"/>
      <c r="X218" s="33"/>
      <c r="Y218" s="33"/>
      <c r="Z218" s="33"/>
      <c r="AA218" s="33"/>
      <c r="AB218" s="33"/>
      <c r="AC218" s="33"/>
      <c r="AD218" s="33"/>
      <c r="AE218" s="33"/>
      <c r="AR218" s="218" t="s">
        <v>208</v>
      </c>
      <c r="AT218" s="218" t="s">
        <v>443</v>
      </c>
      <c r="AU218" s="218" t="s">
        <v>86</v>
      </c>
      <c r="AY218" s="16" t="s">
        <v>154</v>
      </c>
      <c r="BE218" s="219">
        <f>IF(N218="základní",J218,0)</f>
        <v>0</v>
      </c>
      <c r="BF218" s="219">
        <f>IF(N218="snížená",J218,0)</f>
        <v>0</v>
      </c>
      <c r="BG218" s="219">
        <f>IF(N218="zákl. přenesená",J218,0)</f>
        <v>0</v>
      </c>
      <c r="BH218" s="219">
        <f>IF(N218="sníž. přenesená",J218,0)</f>
        <v>0</v>
      </c>
      <c r="BI218" s="219">
        <f>IF(N218="nulová",J218,0)</f>
        <v>0</v>
      </c>
      <c r="BJ218" s="16" t="s">
        <v>84</v>
      </c>
      <c r="BK218" s="219">
        <f>ROUND(I218*H218,2)</f>
        <v>0</v>
      </c>
      <c r="BL218" s="16" t="s">
        <v>162</v>
      </c>
      <c r="BM218" s="218" t="s">
        <v>1050</v>
      </c>
    </row>
    <row r="219" spans="1:65" s="2" customFormat="1" ht="11.25">
      <c r="A219" s="33"/>
      <c r="B219" s="34"/>
      <c r="C219" s="35"/>
      <c r="D219" s="220" t="s">
        <v>164</v>
      </c>
      <c r="E219" s="35"/>
      <c r="F219" s="221" t="s">
        <v>859</v>
      </c>
      <c r="G219" s="35"/>
      <c r="H219" s="35"/>
      <c r="I219" s="121"/>
      <c r="J219" s="35"/>
      <c r="K219" s="35"/>
      <c r="L219" s="38"/>
      <c r="M219" s="222"/>
      <c r="N219" s="223"/>
      <c r="O219" s="70"/>
      <c r="P219" s="70"/>
      <c r="Q219" s="70"/>
      <c r="R219" s="70"/>
      <c r="S219" s="70"/>
      <c r="T219" s="71"/>
      <c r="U219" s="33"/>
      <c r="V219" s="33"/>
      <c r="W219" s="33"/>
      <c r="X219" s="33"/>
      <c r="Y219" s="33"/>
      <c r="Z219" s="33"/>
      <c r="AA219" s="33"/>
      <c r="AB219" s="33"/>
      <c r="AC219" s="33"/>
      <c r="AD219" s="33"/>
      <c r="AE219" s="33"/>
      <c r="AT219" s="16" t="s">
        <v>164</v>
      </c>
      <c r="AU219" s="16" t="s">
        <v>86</v>
      </c>
    </row>
    <row r="220" spans="1:65" s="2" customFormat="1" ht="16.5" customHeight="1">
      <c r="A220" s="33"/>
      <c r="B220" s="34"/>
      <c r="C220" s="207" t="s">
        <v>360</v>
      </c>
      <c r="D220" s="207" t="s">
        <v>157</v>
      </c>
      <c r="E220" s="208" t="s">
        <v>838</v>
      </c>
      <c r="F220" s="209" t="s">
        <v>839</v>
      </c>
      <c r="G220" s="210" t="s">
        <v>172</v>
      </c>
      <c r="H220" s="211">
        <v>8.1</v>
      </c>
      <c r="I220" s="212"/>
      <c r="J220" s="213">
        <f>ROUND(I220*H220,2)</f>
        <v>0</v>
      </c>
      <c r="K220" s="209" t="s">
        <v>1</v>
      </c>
      <c r="L220" s="38"/>
      <c r="M220" s="214" t="s">
        <v>1</v>
      </c>
      <c r="N220" s="215" t="s">
        <v>42</v>
      </c>
      <c r="O220" s="70"/>
      <c r="P220" s="216">
        <f>O220*H220</f>
        <v>0</v>
      </c>
      <c r="Q220" s="216">
        <v>0</v>
      </c>
      <c r="R220" s="216">
        <f>Q220*H220</f>
        <v>0</v>
      </c>
      <c r="S220" s="216">
        <v>0</v>
      </c>
      <c r="T220" s="217">
        <f>S220*H220</f>
        <v>0</v>
      </c>
      <c r="U220" s="33"/>
      <c r="V220" s="33"/>
      <c r="W220" s="33"/>
      <c r="X220" s="33"/>
      <c r="Y220" s="33"/>
      <c r="Z220" s="33"/>
      <c r="AA220" s="33"/>
      <c r="AB220" s="33"/>
      <c r="AC220" s="33"/>
      <c r="AD220" s="33"/>
      <c r="AE220" s="33"/>
      <c r="AR220" s="218" t="s">
        <v>162</v>
      </c>
      <c r="AT220" s="218" t="s">
        <v>157</v>
      </c>
      <c r="AU220" s="218" t="s">
        <v>86</v>
      </c>
      <c r="AY220" s="16" t="s">
        <v>154</v>
      </c>
      <c r="BE220" s="219">
        <f>IF(N220="základní",J220,0)</f>
        <v>0</v>
      </c>
      <c r="BF220" s="219">
        <f>IF(N220="snížená",J220,0)</f>
        <v>0</v>
      </c>
      <c r="BG220" s="219">
        <f>IF(N220="zákl. přenesená",J220,0)</f>
        <v>0</v>
      </c>
      <c r="BH220" s="219">
        <f>IF(N220="sníž. přenesená",J220,0)</f>
        <v>0</v>
      </c>
      <c r="BI220" s="219">
        <f>IF(N220="nulová",J220,0)</f>
        <v>0</v>
      </c>
      <c r="BJ220" s="16" t="s">
        <v>84</v>
      </c>
      <c r="BK220" s="219">
        <f>ROUND(I220*H220,2)</f>
        <v>0</v>
      </c>
      <c r="BL220" s="16" t="s">
        <v>162</v>
      </c>
      <c r="BM220" s="218" t="s">
        <v>1051</v>
      </c>
    </row>
    <row r="221" spans="1:65" s="2" customFormat="1" ht="11.25">
      <c r="A221" s="33"/>
      <c r="B221" s="34"/>
      <c r="C221" s="35"/>
      <c r="D221" s="220" t="s">
        <v>164</v>
      </c>
      <c r="E221" s="35"/>
      <c r="F221" s="221" t="s">
        <v>839</v>
      </c>
      <c r="G221" s="35"/>
      <c r="H221" s="35"/>
      <c r="I221" s="121"/>
      <c r="J221" s="35"/>
      <c r="K221" s="35"/>
      <c r="L221" s="38"/>
      <c r="M221" s="222"/>
      <c r="N221" s="223"/>
      <c r="O221" s="70"/>
      <c r="P221" s="70"/>
      <c r="Q221" s="70"/>
      <c r="R221" s="70"/>
      <c r="S221" s="70"/>
      <c r="T221" s="71"/>
      <c r="U221" s="33"/>
      <c r="V221" s="33"/>
      <c r="W221" s="33"/>
      <c r="X221" s="33"/>
      <c r="Y221" s="33"/>
      <c r="Z221" s="33"/>
      <c r="AA221" s="33"/>
      <c r="AB221" s="33"/>
      <c r="AC221" s="33"/>
      <c r="AD221" s="33"/>
      <c r="AE221" s="33"/>
      <c r="AT221" s="16" t="s">
        <v>164</v>
      </c>
      <c r="AU221" s="16" t="s">
        <v>86</v>
      </c>
    </row>
    <row r="222" spans="1:65" s="13" customFormat="1" ht="11.25">
      <c r="B222" s="225"/>
      <c r="C222" s="226"/>
      <c r="D222" s="220" t="s">
        <v>168</v>
      </c>
      <c r="E222" s="227" t="s">
        <v>1</v>
      </c>
      <c r="F222" s="228" t="s">
        <v>1052</v>
      </c>
      <c r="G222" s="226"/>
      <c r="H222" s="229">
        <v>8.1</v>
      </c>
      <c r="I222" s="230"/>
      <c r="J222" s="226"/>
      <c r="K222" s="226"/>
      <c r="L222" s="231"/>
      <c r="M222" s="232"/>
      <c r="N222" s="233"/>
      <c r="O222" s="233"/>
      <c r="P222" s="233"/>
      <c r="Q222" s="233"/>
      <c r="R222" s="233"/>
      <c r="S222" s="233"/>
      <c r="T222" s="234"/>
      <c r="AT222" s="235" t="s">
        <v>168</v>
      </c>
      <c r="AU222" s="235" t="s">
        <v>86</v>
      </c>
      <c r="AV222" s="13" t="s">
        <v>86</v>
      </c>
      <c r="AW222" s="13" t="s">
        <v>34</v>
      </c>
      <c r="AX222" s="13" t="s">
        <v>84</v>
      </c>
      <c r="AY222" s="235" t="s">
        <v>154</v>
      </c>
    </row>
    <row r="223" spans="1:65" s="2" customFormat="1" ht="16.5" customHeight="1">
      <c r="A223" s="33"/>
      <c r="B223" s="34"/>
      <c r="C223" s="247" t="s">
        <v>366</v>
      </c>
      <c r="D223" s="247" t="s">
        <v>443</v>
      </c>
      <c r="E223" s="248" t="s">
        <v>842</v>
      </c>
      <c r="F223" s="249" t="s">
        <v>843</v>
      </c>
      <c r="G223" s="250" t="s">
        <v>185</v>
      </c>
      <c r="H223" s="251">
        <v>0.97199999999999998</v>
      </c>
      <c r="I223" s="252"/>
      <c r="J223" s="253">
        <f>ROUND(I223*H223,2)</f>
        <v>0</v>
      </c>
      <c r="K223" s="249" t="s">
        <v>1</v>
      </c>
      <c r="L223" s="254"/>
      <c r="M223" s="255" t="s">
        <v>1</v>
      </c>
      <c r="N223" s="256" t="s">
        <v>42</v>
      </c>
      <c r="O223" s="70"/>
      <c r="P223" s="216">
        <f>O223*H223</f>
        <v>0</v>
      </c>
      <c r="Q223" s="216">
        <v>1</v>
      </c>
      <c r="R223" s="216">
        <f>Q223*H223</f>
        <v>0.97199999999999998</v>
      </c>
      <c r="S223" s="216">
        <v>0</v>
      </c>
      <c r="T223" s="217">
        <f>S223*H223</f>
        <v>0</v>
      </c>
      <c r="U223" s="33"/>
      <c r="V223" s="33"/>
      <c r="W223" s="33"/>
      <c r="X223" s="33"/>
      <c r="Y223" s="33"/>
      <c r="Z223" s="33"/>
      <c r="AA223" s="33"/>
      <c r="AB223" s="33"/>
      <c r="AC223" s="33"/>
      <c r="AD223" s="33"/>
      <c r="AE223" s="33"/>
      <c r="AR223" s="218" t="s">
        <v>208</v>
      </c>
      <c r="AT223" s="218" t="s">
        <v>443</v>
      </c>
      <c r="AU223" s="218" t="s">
        <v>86</v>
      </c>
      <c r="AY223" s="16" t="s">
        <v>154</v>
      </c>
      <c r="BE223" s="219">
        <f>IF(N223="základní",J223,0)</f>
        <v>0</v>
      </c>
      <c r="BF223" s="219">
        <f>IF(N223="snížená",J223,0)</f>
        <v>0</v>
      </c>
      <c r="BG223" s="219">
        <f>IF(N223="zákl. přenesená",J223,0)</f>
        <v>0</v>
      </c>
      <c r="BH223" s="219">
        <f>IF(N223="sníž. přenesená",J223,0)</f>
        <v>0</v>
      </c>
      <c r="BI223" s="219">
        <f>IF(N223="nulová",J223,0)</f>
        <v>0</v>
      </c>
      <c r="BJ223" s="16" t="s">
        <v>84</v>
      </c>
      <c r="BK223" s="219">
        <f>ROUND(I223*H223,2)</f>
        <v>0</v>
      </c>
      <c r="BL223" s="16" t="s">
        <v>162</v>
      </c>
      <c r="BM223" s="218" t="s">
        <v>1053</v>
      </c>
    </row>
    <row r="224" spans="1:65" s="2" customFormat="1" ht="11.25">
      <c r="A224" s="33"/>
      <c r="B224" s="34"/>
      <c r="C224" s="35"/>
      <c r="D224" s="220" t="s">
        <v>164</v>
      </c>
      <c r="E224" s="35"/>
      <c r="F224" s="221" t="s">
        <v>843</v>
      </c>
      <c r="G224" s="35"/>
      <c r="H224" s="35"/>
      <c r="I224" s="121"/>
      <c r="J224" s="35"/>
      <c r="K224" s="35"/>
      <c r="L224" s="38"/>
      <c r="M224" s="222"/>
      <c r="N224" s="223"/>
      <c r="O224" s="70"/>
      <c r="P224" s="70"/>
      <c r="Q224" s="70"/>
      <c r="R224" s="70"/>
      <c r="S224" s="70"/>
      <c r="T224" s="71"/>
      <c r="U224" s="33"/>
      <c r="V224" s="33"/>
      <c r="W224" s="33"/>
      <c r="X224" s="33"/>
      <c r="Y224" s="33"/>
      <c r="Z224" s="33"/>
      <c r="AA224" s="33"/>
      <c r="AB224" s="33"/>
      <c r="AC224" s="33"/>
      <c r="AD224" s="33"/>
      <c r="AE224" s="33"/>
      <c r="AT224" s="16" t="s">
        <v>164</v>
      </c>
      <c r="AU224" s="16" t="s">
        <v>86</v>
      </c>
    </row>
    <row r="225" spans="1:65" s="13" customFormat="1" ht="11.25">
      <c r="B225" s="225"/>
      <c r="C225" s="226"/>
      <c r="D225" s="220" t="s">
        <v>168</v>
      </c>
      <c r="E225" s="227" t="s">
        <v>1</v>
      </c>
      <c r="F225" s="228" t="s">
        <v>1054</v>
      </c>
      <c r="G225" s="226"/>
      <c r="H225" s="229">
        <v>0.97199999999999998</v>
      </c>
      <c r="I225" s="230"/>
      <c r="J225" s="226"/>
      <c r="K225" s="226"/>
      <c r="L225" s="231"/>
      <c r="M225" s="232"/>
      <c r="N225" s="233"/>
      <c r="O225" s="233"/>
      <c r="P225" s="233"/>
      <c r="Q225" s="233"/>
      <c r="R225" s="233"/>
      <c r="S225" s="233"/>
      <c r="T225" s="234"/>
      <c r="AT225" s="235" t="s">
        <v>168</v>
      </c>
      <c r="AU225" s="235" t="s">
        <v>86</v>
      </c>
      <c r="AV225" s="13" t="s">
        <v>86</v>
      </c>
      <c r="AW225" s="13" t="s">
        <v>34</v>
      </c>
      <c r="AX225" s="13" t="s">
        <v>84</v>
      </c>
      <c r="AY225" s="235" t="s">
        <v>154</v>
      </c>
    </row>
    <row r="226" spans="1:65" s="2" customFormat="1" ht="16.5" customHeight="1">
      <c r="A226" s="33"/>
      <c r="B226" s="34"/>
      <c r="C226" s="207" t="s">
        <v>372</v>
      </c>
      <c r="D226" s="207" t="s">
        <v>157</v>
      </c>
      <c r="E226" s="208" t="s">
        <v>846</v>
      </c>
      <c r="F226" s="209" t="s">
        <v>1055</v>
      </c>
      <c r="G226" s="210" t="s">
        <v>198</v>
      </c>
      <c r="H226" s="211">
        <v>12.25</v>
      </c>
      <c r="I226" s="212"/>
      <c r="J226" s="213">
        <f>ROUND(I226*H226,2)</f>
        <v>0</v>
      </c>
      <c r="K226" s="209" t="s">
        <v>1</v>
      </c>
      <c r="L226" s="38"/>
      <c r="M226" s="214" t="s">
        <v>1</v>
      </c>
      <c r="N226" s="215" t="s">
        <v>42</v>
      </c>
      <c r="O226" s="70"/>
      <c r="P226" s="216">
        <f>O226*H226</f>
        <v>0</v>
      </c>
      <c r="Q226" s="216">
        <v>0</v>
      </c>
      <c r="R226" s="216">
        <f>Q226*H226</f>
        <v>0</v>
      </c>
      <c r="S226" s="216">
        <v>0</v>
      </c>
      <c r="T226" s="217">
        <f>S226*H226</f>
        <v>0</v>
      </c>
      <c r="U226" s="33"/>
      <c r="V226" s="33"/>
      <c r="W226" s="33"/>
      <c r="X226" s="33"/>
      <c r="Y226" s="33"/>
      <c r="Z226" s="33"/>
      <c r="AA226" s="33"/>
      <c r="AB226" s="33"/>
      <c r="AC226" s="33"/>
      <c r="AD226" s="33"/>
      <c r="AE226" s="33"/>
      <c r="AR226" s="218" t="s">
        <v>162</v>
      </c>
      <c r="AT226" s="218" t="s">
        <v>157</v>
      </c>
      <c r="AU226" s="218" t="s">
        <v>86</v>
      </c>
      <c r="AY226" s="16" t="s">
        <v>154</v>
      </c>
      <c r="BE226" s="219">
        <f>IF(N226="základní",J226,0)</f>
        <v>0</v>
      </c>
      <c r="BF226" s="219">
        <f>IF(N226="snížená",J226,0)</f>
        <v>0</v>
      </c>
      <c r="BG226" s="219">
        <f>IF(N226="zákl. přenesená",J226,0)</f>
        <v>0</v>
      </c>
      <c r="BH226" s="219">
        <f>IF(N226="sníž. přenesená",J226,0)</f>
        <v>0</v>
      </c>
      <c r="BI226" s="219">
        <f>IF(N226="nulová",J226,0)</f>
        <v>0</v>
      </c>
      <c r="BJ226" s="16" t="s">
        <v>84</v>
      </c>
      <c r="BK226" s="219">
        <f>ROUND(I226*H226,2)</f>
        <v>0</v>
      </c>
      <c r="BL226" s="16" t="s">
        <v>162</v>
      </c>
      <c r="BM226" s="218" t="s">
        <v>1056</v>
      </c>
    </row>
    <row r="227" spans="1:65" s="2" customFormat="1" ht="11.25">
      <c r="A227" s="33"/>
      <c r="B227" s="34"/>
      <c r="C227" s="35"/>
      <c r="D227" s="220" t="s">
        <v>164</v>
      </c>
      <c r="E227" s="35"/>
      <c r="F227" s="221" t="s">
        <v>1055</v>
      </c>
      <c r="G227" s="35"/>
      <c r="H227" s="35"/>
      <c r="I227" s="121"/>
      <c r="J227" s="35"/>
      <c r="K227" s="35"/>
      <c r="L227" s="38"/>
      <c r="M227" s="222"/>
      <c r="N227" s="223"/>
      <c r="O227" s="70"/>
      <c r="P227" s="70"/>
      <c r="Q227" s="70"/>
      <c r="R227" s="70"/>
      <c r="S227" s="70"/>
      <c r="T227" s="71"/>
      <c r="U227" s="33"/>
      <c r="V227" s="33"/>
      <c r="W227" s="33"/>
      <c r="X227" s="33"/>
      <c r="Y227" s="33"/>
      <c r="Z227" s="33"/>
      <c r="AA227" s="33"/>
      <c r="AB227" s="33"/>
      <c r="AC227" s="33"/>
      <c r="AD227" s="33"/>
      <c r="AE227" s="33"/>
      <c r="AT227" s="16" t="s">
        <v>164</v>
      </c>
      <c r="AU227" s="16" t="s">
        <v>86</v>
      </c>
    </row>
    <row r="228" spans="1:65" s="13" customFormat="1" ht="11.25">
      <c r="B228" s="225"/>
      <c r="C228" s="226"/>
      <c r="D228" s="220" t="s">
        <v>168</v>
      </c>
      <c r="E228" s="227" t="s">
        <v>1</v>
      </c>
      <c r="F228" s="228" t="s">
        <v>1057</v>
      </c>
      <c r="G228" s="226"/>
      <c r="H228" s="229">
        <v>12.25</v>
      </c>
      <c r="I228" s="230"/>
      <c r="J228" s="226"/>
      <c r="K228" s="226"/>
      <c r="L228" s="231"/>
      <c r="M228" s="232"/>
      <c r="N228" s="233"/>
      <c r="O228" s="233"/>
      <c r="P228" s="233"/>
      <c r="Q228" s="233"/>
      <c r="R228" s="233"/>
      <c r="S228" s="233"/>
      <c r="T228" s="234"/>
      <c r="AT228" s="235" t="s">
        <v>168</v>
      </c>
      <c r="AU228" s="235" t="s">
        <v>86</v>
      </c>
      <c r="AV228" s="13" t="s">
        <v>86</v>
      </c>
      <c r="AW228" s="13" t="s">
        <v>34</v>
      </c>
      <c r="AX228" s="13" t="s">
        <v>84</v>
      </c>
      <c r="AY228" s="235" t="s">
        <v>154</v>
      </c>
    </row>
    <row r="229" spans="1:65" s="2" customFormat="1" ht="16.5" customHeight="1">
      <c r="A229" s="33"/>
      <c r="B229" s="34"/>
      <c r="C229" s="247" t="s">
        <v>377</v>
      </c>
      <c r="D229" s="247" t="s">
        <v>443</v>
      </c>
      <c r="E229" s="248" t="s">
        <v>1058</v>
      </c>
      <c r="F229" s="249" t="s">
        <v>1059</v>
      </c>
      <c r="G229" s="250" t="s">
        <v>185</v>
      </c>
      <c r="H229" s="251">
        <v>24.5</v>
      </c>
      <c r="I229" s="252"/>
      <c r="J229" s="253">
        <f>ROUND(I229*H229,2)</f>
        <v>0</v>
      </c>
      <c r="K229" s="249" t="s">
        <v>1</v>
      </c>
      <c r="L229" s="254"/>
      <c r="M229" s="255" t="s">
        <v>1</v>
      </c>
      <c r="N229" s="256" t="s">
        <v>42</v>
      </c>
      <c r="O229" s="70"/>
      <c r="P229" s="216">
        <f>O229*H229</f>
        <v>0</v>
      </c>
      <c r="Q229" s="216">
        <v>1</v>
      </c>
      <c r="R229" s="216">
        <f>Q229*H229</f>
        <v>24.5</v>
      </c>
      <c r="S229" s="216">
        <v>0</v>
      </c>
      <c r="T229" s="217">
        <f>S229*H229</f>
        <v>0</v>
      </c>
      <c r="U229" s="33"/>
      <c r="V229" s="33"/>
      <c r="W229" s="33"/>
      <c r="X229" s="33"/>
      <c r="Y229" s="33"/>
      <c r="Z229" s="33"/>
      <c r="AA229" s="33"/>
      <c r="AB229" s="33"/>
      <c r="AC229" s="33"/>
      <c r="AD229" s="33"/>
      <c r="AE229" s="33"/>
      <c r="AR229" s="218" t="s">
        <v>208</v>
      </c>
      <c r="AT229" s="218" t="s">
        <v>443</v>
      </c>
      <c r="AU229" s="218" t="s">
        <v>86</v>
      </c>
      <c r="AY229" s="16" t="s">
        <v>154</v>
      </c>
      <c r="BE229" s="219">
        <f>IF(N229="základní",J229,0)</f>
        <v>0</v>
      </c>
      <c r="BF229" s="219">
        <f>IF(N229="snížená",J229,0)</f>
        <v>0</v>
      </c>
      <c r="BG229" s="219">
        <f>IF(N229="zákl. přenesená",J229,0)</f>
        <v>0</v>
      </c>
      <c r="BH229" s="219">
        <f>IF(N229="sníž. přenesená",J229,0)</f>
        <v>0</v>
      </c>
      <c r="BI229" s="219">
        <f>IF(N229="nulová",J229,0)</f>
        <v>0</v>
      </c>
      <c r="BJ229" s="16" t="s">
        <v>84</v>
      </c>
      <c r="BK229" s="219">
        <f>ROUND(I229*H229,2)</f>
        <v>0</v>
      </c>
      <c r="BL229" s="16" t="s">
        <v>162</v>
      </c>
      <c r="BM229" s="218" t="s">
        <v>1060</v>
      </c>
    </row>
    <row r="230" spans="1:65" s="2" customFormat="1" ht="11.25">
      <c r="A230" s="33"/>
      <c r="B230" s="34"/>
      <c r="C230" s="35"/>
      <c r="D230" s="220" t="s">
        <v>164</v>
      </c>
      <c r="E230" s="35"/>
      <c r="F230" s="221" t="s">
        <v>1059</v>
      </c>
      <c r="G230" s="35"/>
      <c r="H230" s="35"/>
      <c r="I230" s="121"/>
      <c r="J230" s="35"/>
      <c r="K230" s="35"/>
      <c r="L230" s="38"/>
      <c r="M230" s="222"/>
      <c r="N230" s="223"/>
      <c r="O230" s="70"/>
      <c r="P230" s="70"/>
      <c r="Q230" s="70"/>
      <c r="R230" s="70"/>
      <c r="S230" s="70"/>
      <c r="T230" s="71"/>
      <c r="U230" s="33"/>
      <c r="V230" s="33"/>
      <c r="W230" s="33"/>
      <c r="X230" s="33"/>
      <c r="Y230" s="33"/>
      <c r="Z230" s="33"/>
      <c r="AA230" s="33"/>
      <c r="AB230" s="33"/>
      <c r="AC230" s="33"/>
      <c r="AD230" s="33"/>
      <c r="AE230" s="33"/>
      <c r="AT230" s="16" t="s">
        <v>164</v>
      </c>
      <c r="AU230" s="16" t="s">
        <v>86</v>
      </c>
    </row>
    <row r="231" spans="1:65" s="13" customFormat="1" ht="11.25">
      <c r="B231" s="225"/>
      <c r="C231" s="226"/>
      <c r="D231" s="220" t="s">
        <v>168</v>
      </c>
      <c r="E231" s="227" t="s">
        <v>1</v>
      </c>
      <c r="F231" s="228" t="s">
        <v>1061</v>
      </c>
      <c r="G231" s="226"/>
      <c r="H231" s="229">
        <v>24.5</v>
      </c>
      <c r="I231" s="230"/>
      <c r="J231" s="226"/>
      <c r="K231" s="226"/>
      <c r="L231" s="231"/>
      <c r="M231" s="232"/>
      <c r="N231" s="233"/>
      <c r="O231" s="233"/>
      <c r="P231" s="233"/>
      <c r="Q231" s="233"/>
      <c r="R231" s="233"/>
      <c r="S231" s="233"/>
      <c r="T231" s="234"/>
      <c r="AT231" s="235" t="s">
        <v>168</v>
      </c>
      <c r="AU231" s="235" t="s">
        <v>86</v>
      </c>
      <c r="AV231" s="13" t="s">
        <v>86</v>
      </c>
      <c r="AW231" s="13" t="s">
        <v>34</v>
      </c>
      <c r="AX231" s="13" t="s">
        <v>84</v>
      </c>
      <c r="AY231" s="235" t="s">
        <v>154</v>
      </c>
    </row>
    <row r="232" spans="1:65" s="2" customFormat="1" ht="16.5" customHeight="1">
      <c r="A232" s="33"/>
      <c r="B232" s="34"/>
      <c r="C232" s="247" t="s">
        <v>383</v>
      </c>
      <c r="D232" s="247" t="s">
        <v>443</v>
      </c>
      <c r="E232" s="248" t="s">
        <v>815</v>
      </c>
      <c r="F232" s="249" t="s">
        <v>1062</v>
      </c>
      <c r="G232" s="250" t="s">
        <v>887</v>
      </c>
      <c r="H232" s="251">
        <v>30</v>
      </c>
      <c r="I232" s="252"/>
      <c r="J232" s="253">
        <f>ROUND(I232*H232,2)</f>
        <v>0</v>
      </c>
      <c r="K232" s="249" t="s">
        <v>1</v>
      </c>
      <c r="L232" s="254"/>
      <c r="M232" s="255" t="s">
        <v>1</v>
      </c>
      <c r="N232" s="256" t="s">
        <v>42</v>
      </c>
      <c r="O232" s="70"/>
      <c r="P232" s="216">
        <f>O232*H232</f>
        <v>0</v>
      </c>
      <c r="Q232" s="216">
        <v>0</v>
      </c>
      <c r="R232" s="216">
        <f>Q232*H232</f>
        <v>0</v>
      </c>
      <c r="S232" s="216">
        <v>0</v>
      </c>
      <c r="T232" s="217">
        <f>S232*H232</f>
        <v>0</v>
      </c>
      <c r="U232" s="33"/>
      <c r="V232" s="33"/>
      <c r="W232" s="33"/>
      <c r="X232" s="33"/>
      <c r="Y232" s="33"/>
      <c r="Z232" s="33"/>
      <c r="AA232" s="33"/>
      <c r="AB232" s="33"/>
      <c r="AC232" s="33"/>
      <c r="AD232" s="33"/>
      <c r="AE232" s="33"/>
      <c r="AR232" s="218" t="s">
        <v>208</v>
      </c>
      <c r="AT232" s="218" t="s">
        <v>443</v>
      </c>
      <c r="AU232" s="218" t="s">
        <v>86</v>
      </c>
      <c r="AY232" s="16" t="s">
        <v>154</v>
      </c>
      <c r="BE232" s="219">
        <f>IF(N232="základní",J232,0)</f>
        <v>0</v>
      </c>
      <c r="BF232" s="219">
        <f>IF(N232="snížená",J232,0)</f>
        <v>0</v>
      </c>
      <c r="BG232" s="219">
        <f>IF(N232="zákl. přenesená",J232,0)</f>
        <v>0</v>
      </c>
      <c r="BH232" s="219">
        <f>IF(N232="sníž. přenesená",J232,0)</f>
        <v>0</v>
      </c>
      <c r="BI232" s="219">
        <f>IF(N232="nulová",J232,0)</f>
        <v>0</v>
      </c>
      <c r="BJ232" s="16" t="s">
        <v>84</v>
      </c>
      <c r="BK232" s="219">
        <f>ROUND(I232*H232,2)</f>
        <v>0</v>
      </c>
      <c r="BL232" s="16" t="s">
        <v>162</v>
      </c>
      <c r="BM232" s="218" t="s">
        <v>1063</v>
      </c>
    </row>
    <row r="233" spans="1:65" s="2" customFormat="1" ht="11.25">
      <c r="A233" s="33"/>
      <c r="B233" s="34"/>
      <c r="C233" s="35"/>
      <c r="D233" s="220" t="s">
        <v>164</v>
      </c>
      <c r="E233" s="35"/>
      <c r="F233" s="221" t="s">
        <v>1062</v>
      </c>
      <c r="G233" s="35"/>
      <c r="H233" s="35"/>
      <c r="I233" s="121"/>
      <c r="J233" s="35"/>
      <c r="K233" s="35"/>
      <c r="L233" s="38"/>
      <c r="M233" s="222"/>
      <c r="N233" s="223"/>
      <c r="O233" s="70"/>
      <c r="P233" s="70"/>
      <c r="Q233" s="70"/>
      <c r="R233" s="70"/>
      <c r="S233" s="70"/>
      <c r="T233" s="71"/>
      <c r="U233" s="33"/>
      <c r="V233" s="33"/>
      <c r="W233" s="33"/>
      <c r="X233" s="33"/>
      <c r="Y233" s="33"/>
      <c r="Z233" s="33"/>
      <c r="AA233" s="33"/>
      <c r="AB233" s="33"/>
      <c r="AC233" s="33"/>
      <c r="AD233" s="33"/>
      <c r="AE233" s="33"/>
      <c r="AT233" s="16" t="s">
        <v>164</v>
      </c>
      <c r="AU233" s="16" t="s">
        <v>86</v>
      </c>
    </row>
    <row r="234" spans="1:65" s="12" customFormat="1" ht="25.9" customHeight="1">
      <c r="B234" s="191"/>
      <c r="C234" s="192"/>
      <c r="D234" s="193" t="s">
        <v>76</v>
      </c>
      <c r="E234" s="194" t="s">
        <v>633</v>
      </c>
      <c r="F234" s="194" t="s">
        <v>634</v>
      </c>
      <c r="G234" s="192"/>
      <c r="H234" s="192"/>
      <c r="I234" s="195"/>
      <c r="J234" s="196">
        <f>BK234</f>
        <v>0</v>
      </c>
      <c r="K234" s="192"/>
      <c r="L234" s="197"/>
      <c r="M234" s="198"/>
      <c r="N234" s="199"/>
      <c r="O234" s="199"/>
      <c r="P234" s="200">
        <f>SUM(P235:P257)</f>
        <v>0</v>
      </c>
      <c r="Q234" s="199"/>
      <c r="R234" s="200">
        <f>SUM(R235:R257)</f>
        <v>0</v>
      </c>
      <c r="S234" s="199"/>
      <c r="T234" s="201">
        <f>SUM(T235:T257)</f>
        <v>0</v>
      </c>
      <c r="AR234" s="202" t="s">
        <v>162</v>
      </c>
      <c r="AT234" s="203" t="s">
        <v>76</v>
      </c>
      <c r="AU234" s="203" t="s">
        <v>77</v>
      </c>
      <c r="AY234" s="202" t="s">
        <v>154</v>
      </c>
      <c r="BK234" s="204">
        <f>SUM(BK235:BK257)</f>
        <v>0</v>
      </c>
    </row>
    <row r="235" spans="1:65" s="2" customFormat="1" ht="21.75" customHeight="1">
      <c r="A235" s="33"/>
      <c r="B235" s="34"/>
      <c r="C235" s="207" t="s">
        <v>388</v>
      </c>
      <c r="D235" s="207" t="s">
        <v>157</v>
      </c>
      <c r="E235" s="208" t="s">
        <v>655</v>
      </c>
      <c r="F235" s="209" t="s">
        <v>656</v>
      </c>
      <c r="G235" s="210" t="s">
        <v>185</v>
      </c>
      <c r="H235" s="211">
        <v>198.36</v>
      </c>
      <c r="I235" s="212"/>
      <c r="J235" s="213">
        <f>ROUND(I235*H235,2)</f>
        <v>0</v>
      </c>
      <c r="K235" s="209" t="s">
        <v>161</v>
      </c>
      <c r="L235" s="38"/>
      <c r="M235" s="214" t="s">
        <v>1</v>
      </c>
      <c r="N235" s="215" t="s">
        <v>42</v>
      </c>
      <c r="O235" s="70"/>
      <c r="P235" s="216">
        <f>O235*H235</f>
        <v>0</v>
      </c>
      <c r="Q235" s="216">
        <v>0</v>
      </c>
      <c r="R235" s="216">
        <f>Q235*H235</f>
        <v>0</v>
      </c>
      <c r="S235" s="216">
        <v>0</v>
      </c>
      <c r="T235" s="217">
        <f>S235*H235</f>
        <v>0</v>
      </c>
      <c r="U235" s="33"/>
      <c r="V235" s="33"/>
      <c r="W235" s="33"/>
      <c r="X235" s="33"/>
      <c r="Y235" s="33"/>
      <c r="Z235" s="33"/>
      <c r="AA235" s="33"/>
      <c r="AB235" s="33"/>
      <c r="AC235" s="33"/>
      <c r="AD235" s="33"/>
      <c r="AE235" s="33"/>
      <c r="AR235" s="218" t="s">
        <v>638</v>
      </c>
      <c r="AT235" s="218" t="s">
        <v>157</v>
      </c>
      <c r="AU235" s="218" t="s">
        <v>84</v>
      </c>
      <c r="AY235" s="16" t="s">
        <v>154</v>
      </c>
      <c r="BE235" s="219">
        <f>IF(N235="základní",J235,0)</f>
        <v>0</v>
      </c>
      <c r="BF235" s="219">
        <f>IF(N235="snížená",J235,0)</f>
        <v>0</v>
      </c>
      <c r="BG235" s="219">
        <f>IF(N235="zákl. přenesená",J235,0)</f>
        <v>0</v>
      </c>
      <c r="BH235" s="219">
        <f>IF(N235="sníž. přenesená",J235,0)</f>
        <v>0</v>
      </c>
      <c r="BI235" s="219">
        <f>IF(N235="nulová",J235,0)</f>
        <v>0</v>
      </c>
      <c r="BJ235" s="16" t="s">
        <v>84</v>
      </c>
      <c r="BK235" s="219">
        <f>ROUND(I235*H235,2)</f>
        <v>0</v>
      </c>
      <c r="BL235" s="16" t="s">
        <v>638</v>
      </c>
      <c r="BM235" s="218" t="s">
        <v>1064</v>
      </c>
    </row>
    <row r="236" spans="1:65" s="2" customFormat="1" ht="29.25">
      <c r="A236" s="33"/>
      <c r="B236" s="34"/>
      <c r="C236" s="35"/>
      <c r="D236" s="220" t="s">
        <v>164</v>
      </c>
      <c r="E236" s="35"/>
      <c r="F236" s="221" t="s">
        <v>658</v>
      </c>
      <c r="G236" s="35"/>
      <c r="H236" s="35"/>
      <c r="I236" s="121"/>
      <c r="J236" s="35"/>
      <c r="K236" s="35"/>
      <c r="L236" s="38"/>
      <c r="M236" s="222"/>
      <c r="N236" s="223"/>
      <c r="O236" s="70"/>
      <c r="P236" s="70"/>
      <c r="Q236" s="70"/>
      <c r="R236" s="70"/>
      <c r="S236" s="70"/>
      <c r="T236" s="71"/>
      <c r="U236" s="33"/>
      <c r="V236" s="33"/>
      <c r="W236" s="33"/>
      <c r="X236" s="33"/>
      <c r="Y236" s="33"/>
      <c r="Z236" s="33"/>
      <c r="AA236" s="33"/>
      <c r="AB236" s="33"/>
      <c r="AC236" s="33"/>
      <c r="AD236" s="33"/>
      <c r="AE236" s="33"/>
      <c r="AT236" s="16" t="s">
        <v>164</v>
      </c>
      <c r="AU236" s="16" t="s">
        <v>84</v>
      </c>
    </row>
    <row r="237" spans="1:65" s="13" customFormat="1" ht="11.25">
      <c r="B237" s="225"/>
      <c r="C237" s="226"/>
      <c r="D237" s="220" t="s">
        <v>168</v>
      </c>
      <c r="E237" s="227" t="s">
        <v>1</v>
      </c>
      <c r="F237" s="228" t="s">
        <v>1065</v>
      </c>
      <c r="G237" s="226"/>
      <c r="H237" s="229">
        <v>198.36</v>
      </c>
      <c r="I237" s="230"/>
      <c r="J237" s="226"/>
      <c r="K237" s="226"/>
      <c r="L237" s="231"/>
      <c r="M237" s="232"/>
      <c r="N237" s="233"/>
      <c r="O237" s="233"/>
      <c r="P237" s="233"/>
      <c r="Q237" s="233"/>
      <c r="R237" s="233"/>
      <c r="S237" s="233"/>
      <c r="T237" s="234"/>
      <c r="AT237" s="235" t="s">
        <v>168</v>
      </c>
      <c r="AU237" s="235" t="s">
        <v>84</v>
      </c>
      <c r="AV237" s="13" t="s">
        <v>86</v>
      </c>
      <c r="AW237" s="13" t="s">
        <v>34</v>
      </c>
      <c r="AX237" s="13" t="s">
        <v>84</v>
      </c>
      <c r="AY237" s="235" t="s">
        <v>154</v>
      </c>
    </row>
    <row r="238" spans="1:65" s="2" customFormat="1" ht="21.75" customHeight="1">
      <c r="A238" s="33"/>
      <c r="B238" s="34"/>
      <c r="C238" s="207" t="s">
        <v>394</v>
      </c>
      <c r="D238" s="207" t="s">
        <v>157</v>
      </c>
      <c r="E238" s="208" t="s">
        <v>1066</v>
      </c>
      <c r="F238" s="209" t="s">
        <v>1067</v>
      </c>
      <c r="G238" s="210" t="s">
        <v>185</v>
      </c>
      <c r="H238" s="211">
        <v>36.795999999999999</v>
      </c>
      <c r="I238" s="212"/>
      <c r="J238" s="213">
        <f>ROUND(I238*H238,2)</f>
        <v>0</v>
      </c>
      <c r="K238" s="209" t="s">
        <v>161</v>
      </c>
      <c r="L238" s="38"/>
      <c r="M238" s="214" t="s">
        <v>1</v>
      </c>
      <c r="N238" s="215" t="s">
        <v>42</v>
      </c>
      <c r="O238" s="70"/>
      <c r="P238" s="216">
        <f>O238*H238</f>
        <v>0</v>
      </c>
      <c r="Q238" s="216">
        <v>0</v>
      </c>
      <c r="R238" s="216">
        <f>Q238*H238</f>
        <v>0</v>
      </c>
      <c r="S238" s="216">
        <v>0</v>
      </c>
      <c r="T238" s="217">
        <f>S238*H238</f>
        <v>0</v>
      </c>
      <c r="U238" s="33"/>
      <c r="V238" s="33"/>
      <c r="W238" s="33"/>
      <c r="X238" s="33"/>
      <c r="Y238" s="33"/>
      <c r="Z238" s="33"/>
      <c r="AA238" s="33"/>
      <c r="AB238" s="33"/>
      <c r="AC238" s="33"/>
      <c r="AD238" s="33"/>
      <c r="AE238" s="33"/>
      <c r="AR238" s="218" t="s">
        <v>638</v>
      </c>
      <c r="AT238" s="218" t="s">
        <v>157</v>
      </c>
      <c r="AU238" s="218" t="s">
        <v>84</v>
      </c>
      <c r="AY238" s="16" t="s">
        <v>154</v>
      </c>
      <c r="BE238" s="219">
        <f>IF(N238="základní",J238,0)</f>
        <v>0</v>
      </c>
      <c r="BF238" s="219">
        <f>IF(N238="snížená",J238,0)</f>
        <v>0</v>
      </c>
      <c r="BG238" s="219">
        <f>IF(N238="zákl. přenesená",J238,0)</f>
        <v>0</v>
      </c>
      <c r="BH238" s="219">
        <f>IF(N238="sníž. přenesená",J238,0)</f>
        <v>0</v>
      </c>
      <c r="BI238" s="219">
        <f>IF(N238="nulová",J238,0)</f>
        <v>0</v>
      </c>
      <c r="BJ238" s="16" t="s">
        <v>84</v>
      </c>
      <c r="BK238" s="219">
        <f>ROUND(I238*H238,2)</f>
        <v>0</v>
      </c>
      <c r="BL238" s="16" t="s">
        <v>638</v>
      </c>
      <c r="BM238" s="218" t="s">
        <v>1068</v>
      </c>
    </row>
    <row r="239" spans="1:65" s="2" customFormat="1" ht="29.25">
      <c r="A239" s="33"/>
      <c r="B239" s="34"/>
      <c r="C239" s="35"/>
      <c r="D239" s="220" t="s">
        <v>164</v>
      </c>
      <c r="E239" s="35"/>
      <c r="F239" s="221" t="s">
        <v>1069</v>
      </c>
      <c r="G239" s="35"/>
      <c r="H239" s="35"/>
      <c r="I239" s="121"/>
      <c r="J239" s="35"/>
      <c r="K239" s="35"/>
      <c r="L239" s="38"/>
      <c r="M239" s="222"/>
      <c r="N239" s="223"/>
      <c r="O239" s="70"/>
      <c r="P239" s="70"/>
      <c r="Q239" s="70"/>
      <c r="R239" s="70"/>
      <c r="S239" s="70"/>
      <c r="T239" s="71"/>
      <c r="U239" s="33"/>
      <c r="V239" s="33"/>
      <c r="W239" s="33"/>
      <c r="X239" s="33"/>
      <c r="Y239" s="33"/>
      <c r="Z239" s="33"/>
      <c r="AA239" s="33"/>
      <c r="AB239" s="33"/>
      <c r="AC239" s="33"/>
      <c r="AD239" s="33"/>
      <c r="AE239" s="33"/>
      <c r="AT239" s="16" t="s">
        <v>164</v>
      </c>
      <c r="AU239" s="16" t="s">
        <v>84</v>
      </c>
    </row>
    <row r="240" spans="1:65" s="13" customFormat="1" ht="11.25">
      <c r="B240" s="225"/>
      <c r="C240" s="226"/>
      <c r="D240" s="220" t="s">
        <v>168</v>
      </c>
      <c r="E240" s="227" t="s">
        <v>1</v>
      </c>
      <c r="F240" s="228" t="s">
        <v>1070</v>
      </c>
      <c r="G240" s="226"/>
      <c r="H240" s="229">
        <v>36.795999999999999</v>
      </c>
      <c r="I240" s="230"/>
      <c r="J240" s="226"/>
      <c r="K240" s="226"/>
      <c r="L240" s="231"/>
      <c r="M240" s="232"/>
      <c r="N240" s="233"/>
      <c r="O240" s="233"/>
      <c r="P240" s="233"/>
      <c r="Q240" s="233"/>
      <c r="R240" s="233"/>
      <c r="S240" s="233"/>
      <c r="T240" s="234"/>
      <c r="AT240" s="235" t="s">
        <v>168</v>
      </c>
      <c r="AU240" s="235" t="s">
        <v>84</v>
      </c>
      <c r="AV240" s="13" t="s">
        <v>86</v>
      </c>
      <c r="AW240" s="13" t="s">
        <v>34</v>
      </c>
      <c r="AX240" s="13" t="s">
        <v>84</v>
      </c>
      <c r="AY240" s="235" t="s">
        <v>154</v>
      </c>
    </row>
    <row r="241" spans="1:65" s="2" customFormat="1" ht="21.75" customHeight="1">
      <c r="A241" s="33"/>
      <c r="B241" s="34"/>
      <c r="C241" s="207" t="s">
        <v>399</v>
      </c>
      <c r="D241" s="207" t="s">
        <v>157</v>
      </c>
      <c r="E241" s="208" t="s">
        <v>667</v>
      </c>
      <c r="F241" s="209" t="s">
        <v>668</v>
      </c>
      <c r="G241" s="210" t="s">
        <v>185</v>
      </c>
      <c r="H241" s="211">
        <v>235.15600000000001</v>
      </c>
      <c r="I241" s="212"/>
      <c r="J241" s="213">
        <f>ROUND(I241*H241,2)</f>
        <v>0</v>
      </c>
      <c r="K241" s="209" t="s">
        <v>161</v>
      </c>
      <c r="L241" s="38"/>
      <c r="M241" s="214" t="s">
        <v>1</v>
      </c>
      <c r="N241" s="215" t="s">
        <v>42</v>
      </c>
      <c r="O241" s="70"/>
      <c r="P241" s="216">
        <f>O241*H241</f>
        <v>0</v>
      </c>
      <c r="Q241" s="216">
        <v>0</v>
      </c>
      <c r="R241" s="216">
        <f>Q241*H241</f>
        <v>0</v>
      </c>
      <c r="S241" s="216">
        <v>0</v>
      </c>
      <c r="T241" s="217">
        <f>S241*H241</f>
        <v>0</v>
      </c>
      <c r="U241" s="33"/>
      <c r="V241" s="33"/>
      <c r="W241" s="33"/>
      <c r="X241" s="33"/>
      <c r="Y241" s="33"/>
      <c r="Z241" s="33"/>
      <c r="AA241" s="33"/>
      <c r="AB241" s="33"/>
      <c r="AC241" s="33"/>
      <c r="AD241" s="33"/>
      <c r="AE241" s="33"/>
      <c r="AR241" s="218" t="s">
        <v>638</v>
      </c>
      <c r="AT241" s="218" t="s">
        <v>157</v>
      </c>
      <c r="AU241" s="218" t="s">
        <v>84</v>
      </c>
      <c r="AY241" s="16" t="s">
        <v>154</v>
      </c>
      <c r="BE241" s="219">
        <f>IF(N241="základní",J241,0)</f>
        <v>0</v>
      </c>
      <c r="BF241" s="219">
        <f>IF(N241="snížená",J241,0)</f>
        <v>0</v>
      </c>
      <c r="BG241" s="219">
        <f>IF(N241="zákl. přenesená",J241,0)</f>
        <v>0</v>
      </c>
      <c r="BH241" s="219">
        <f>IF(N241="sníž. přenesená",J241,0)</f>
        <v>0</v>
      </c>
      <c r="BI241" s="219">
        <f>IF(N241="nulová",J241,0)</f>
        <v>0</v>
      </c>
      <c r="BJ241" s="16" t="s">
        <v>84</v>
      </c>
      <c r="BK241" s="219">
        <f>ROUND(I241*H241,2)</f>
        <v>0</v>
      </c>
      <c r="BL241" s="16" t="s">
        <v>638</v>
      </c>
      <c r="BM241" s="218" t="s">
        <v>1071</v>
      </c>
    </row>
    <row r="242" spans="1:65" s="2" customFormat="1" ht="68.25">
      <c r="A242" s="33"/>
      <c r="B242" s="34"/>
      <c r="C242" s="35"/>
      <c r="D242" s="220" t="s">
        <v>164</v>
      </c>
      <c r="E242" s="35"/>
      <c r="F242" s="221" t="s">
        <v>670</v>
      </c>
      <c r="G242" s="35"/>
      <c r="H242" s="35"/>
      <c r="I242" s="121"/>
      <c r="J242" s="35"/>
      <c r="K242" s="35"/>
      <c r="L242" s="38"/>
      <c r="M242" s="222"/>
      <c r="N242" s="223"/>
      <c r="O242" s="70"/>
      <c r="P242" s="70"/>
      <c r="Q242" s="70"/>
      <c r="R242" s="70"/>
      <c r="S242" s="70"/>
      <c r="T242" s="71"/>
      <c r="U242" s="33"/>
      <c r="V242" s="33"/>
      <c r="W242" s="33"/>
      <c r="X242" s="33"/>
      <c r="Y242" s="33"/>
      <c r="Z242" s="33"/>
      <c r="AA242" s="33"/>
      <c r="AB242" s="33"/>
      <c r="AC242" s="33"/>
      <c r="AD242" s="33"/>
      <c r="AE242" s="33"/>
      <c r="AT242" s="16" t="s">
        <v>164</v>
      </c>
      <c r="AU242" s="16" t="s">
        <v>84</v>
      </c>
    </row>
    <row r="243" spans="1:65" s="2" customFormat="1" ht="19.5">
      <c r="A243" s="33"/>
      <c r="B243" s="34"/>
      <c r="C243" s="35"/>
      <c r="D243" s="220" t="s">
        <v>166</v>
      </c>
      <c r="E243" s="35"/>
      <c r="F243" s="224" t="s">
        <v>641</v>
      </c>
      <c r="G243" s="35"/>
      <c r="H243" s="35"/>
      <c r="I243" s="121"/>
      <c r="J243" s="35"/>
      <c r="K243" s="35"/>
      <c r="L243" s="38"/>
      <c r="M243" s="222"/>
      <c r="N243" s="223"/>
      <c r="O243" s="70"/>
      <c r="P243" s="70"/>
      <c r="Q243" s="70"/>
      <c r="R243" s="70"/>
      <c r="S243" s="70"/>
      <c r="T243" s="71"/>
      <c r="U243" s="33"/>
      <c r="V243" s="33"/>
      <c r="W243" s="33"/>
      <c r="X243" s="33"/>
      <c r="Y243" s="33"/>
      <c r="Z243" s="33"/>
      <c r="AA243" s="33"/>
      <c r="AB243" s="33"/>
      <c r="AC243" s="33"/>
      <c r="AD243" s="33"/>
      <c r="AE243" s="33"/>
      <c r="AT243" s="16" t="s">
        <v>166</v>
      </c>
      <c r="AU243" s="16" t="s">
        <v>84</v>
      </c>
    </row>
    <row r="244" spans="1:65" s="13" customFormat="1" ht="11.25">
      <c r="B244" s="225"/>
      <c r="C244" s="226"/>
      <c r="D244" s="220" t="s">
        <v>168</v>
      </c>
      <c r="E244" s="227" t="s">
        <v>1</v>
      </c>
      <c r="F244" s="228" t="s">
        <v>1072</v>
      </c>
      <c r="G244" s="226"/>
      <c r="H244" s="229">
        <v>235.15600000000001</v>
      </c>
      <c r="I244" s="230"/>
      <c r="J244" s="226"/>
      <c r="K244" s="226"/>
      <c r="L244" s="231"/>
      <c r="M244" s="232"/>
      <c r="N244" s="233"/>
      <c r="O244" s="233"/>
      <c r="P244" s="233"/>
      <c r="Q244" s="233"/>
      <c r="R244" s="233"/>
      <c r="S244" s="233"/>
      <c r="T244" s="234"/>
      <c r="AT244" s="235" t="s">
        <v>168</v>
      </c>
      <c r="AU244" s="235" t="s">
        <v>84</v>
      </c>
      <c r="AV244" s="13" t="s">
        <v>86</v>
      </c>
      <c r="AW244" s="13" t="s">
        <v>34</v>
      </c>
      <c r="AX244" s="13" t="s">
        <v>84</v>
      </c>
      <c r="AY244" s="235" t="s">
        <v>154</v>
      </c>
    </row>
    <row r="245" spans="1:65" s="2" customFormat="1" ht="21.75" customHeight="1">
      <c r="A245" s="33"/>
      <c r="B245" s="34"/>
      <c r="C245" s="207" t="s">
        <v>405</v>
      </c>
      <c r="D245" s="207" t="s">
        <v>157</v>
      </c>
      <c r="E245" s="208" t="s">
        <v>907</v>
      </c>
      <c r="F245" s="209" t="s">
        <v>908</v>
      </c>
      <c r="G245" s="210" t="s">
        <v>185</v>
      </c>
      <c r="H245" s="211">
        <v>8.9269999999999996</v>
      </c>
      <c r="I245" s="212"/>
      <c r="J245" s="213">
        <f>ROUND(I245*H245,2)</f>
        <v>0</v>
      </c>
      <c r="K245" s="209" t="s">
        <v>161</v>
      </c>
      <c r="L245" s="38"/>
      <c r="M245" s="214" t="s">
        <v>1</v>
      </c>
      <c r="N245" s="215" t="s">
        <v>42</v>
      </c>
      <c r="O245" s="70"/>
      <c r="P245" s="216">
        <f>O245*H245</f>
        <v>0</v>
      </c>
      <c r="Q245" s="216">
        <v>0</v>
      </c>
      <c r="R245" s="216">
        <f>Q245*H245</f>
        <v>0</v>
      </c>
      <c r="S245" s="216">
        <v>0</v>
      </c>
      <c r="T245" s="217">
        <f>S245*H245</f>
        <v>0</v>
      </c>
      <c r="U245" s="33"/>
      <c r="V245" s="33"/>
      <c r="W245" s="33"/>
      <c r="X245" s="33"/>
      <c r="Y245" s="33"/>
      <c r="Z245" s="33"/>
      <c r="AA245" s="33"/>
      <c r="AB245" s="33"/>
      <c r="AC245" s="33"/>
      <c r="AD245" s="33"/>
      <c r="AE245" s="33"/>
      <c r="AR245" s="218" t="s">
        <v>638</v>
      </c>
      <c r="AT245" s="218" t="s">
        <v>157</v>
      </c>
      <c r="AU245" s="218" t="s">
        <v>84</v>
      </c>
      <c r="AY245" s="16" t="s">
        <v>154</v>
      </c>
      <c r="BE245" s="219">
        <f>IF(N245="základní",J245,0)</f>
        <v>0</v>
      </c>
      <c r="BF245" s="219">
        <f>IF(N245="snížená",J245,0)</f>
        <v>0</v>
      </c>
      <c r="BG245" s="219">
        <f>IF(N245="zákl. přenesená",J245,0)</f>
        <v>0</v>
      </c>
      <c r="BH245" s="219">
        <f>IF(N245="sníž. přenesená",J245,0)</f>
        <v>0</v>
      </c>
      <c r="BI245" s="219">
        <f>IF(N245="nulová",J245,0)</f>
        <v>0</v>
      </c>
      <c r="BJ245" s="16" t="s">
        <v>84</v>
      </c>
      <c r="BK245" s="219">
        <f>ROUND(I245*H245,2)</f>
        <v>0</v>
      </c>
      <c r="BL245" s="16" t="s">
        <v>638</v>
      </c>
      <c r="BM245" s="218" t="s">
        <v>1073</v>
      </c>
    </row>
    <row r="246" spans="1:65" s="2" customFormat="1" ht="68.25">
      <c r="A246" s="33"/>
      <c r="B246" s="34"/>
      <c r="C246" s="35"/>
      <c r="D246" s="220" t="s">
        <v>164</v>
      </c>
      <c r="E246" s="35"/>
      <c r="F246" s="221" t="s">
        <v>910</v>
      </c>
      <c r="G246" s="35"/>
      <c r="H246" s="35"/>
      <c r="I246" s="121"/>
      <c r="J246" s="35"/>
      <c r="K246" s="35"/>
      <c r="L246" s="38"/>
      <c r="M246" s="222"/>
      <c r="N246" s="223"/>
      <c r="O246" s="70"/>
      <c r="P246" s="70"/>
      <c r="Q246" s="70"/>
      <c r="R246" s="70"/>
      <c r="S246" s="70"/>
      <c r="T246" s="71"/>
      <c r="U246" s="33"/>
      <c r="V246" s="33"/>
      <c r="W246" s="33"/>
      <c r="X246" s="33"/>
      <c r="Y246" s="33"/>
      <c r="Z246" s="33"/>
      <c r="AA246" s="33"/>
      <c r="AB246" s="33"/>
      <c r="AC246" s="33"/>
      <c r="AD246" s="33"/>
      <c r="AE246" s="33"/>
      <c r="AT246" s="16" t="s">
        <v>164</v>
      </c>
      <c r="AU246" s="16" t="s">
        <v>84</v>
      </c>
    </row>
    <row r="247" spans="1:65" s="13" customFormat="1" ht="11.25">
      <c r="B247" s="225"/>
      <c r="C247" s="226"/>
      <c r="D247" s="220" t="s">
        <v>168</v>
      </c>
      <c r="E247" s="227" t="s">
        <v>1</v>
      </c>
      <c r="F247" s="228" t="s">
        <v>1074</v>
      </c>
      <c r="G247" s="226"/>
      <c r="H247" s="229">
        <v>8.9269999999999996</v>
      </c>
      <c r="I247" s="230"/>
      <c r="J247" s="226"/>
      <c r="K247" s="226"/>
      <c r="L247" s="231"/>
      <c r="M247" s="232"/>
      <c r="N247" s="233"/>
      <c r="O247" s="233"/>
      <c r="P247" s="233"/>
      <c r="Q247" s="233"/>
      <c r="R247" s="233"/>
      <c r="S247" s="233"/>
      <c r="T247" s="234"/>
      <c r="AT247" s="235" t="s">
        <v>168</v>
      </c>
      <c r="AU247" s="235" t="s">
        <v>84</v>
      </c>
      <c r="AV247" s="13" t="s">
        <v>86</v>
      </c>
      <c r="AW247" s="13" t="s">
        <v>34</v>
      </c>
      <c r="AX247" s="13" t="s">
        <v>84</v>
      </c>
      <c r="AY247" s="235" t="s">
        <v>154</v>
      </c>
    </row>
    <row r="248" spans="1:65" s="2" customFormat="1" ht="21.75" customHeight="1">
      <c r="A248" s="33"/>
      <c r="B248" s="34"/>
      <c r="C248" s="207" t="s">
        <v>410</v>
      </c>
      <c r="D248" s="207" t="s">
        <v>157</v>
      </c>
      <c r="E248" s="208" t="s">
        <v>922</v>
      </c>
      <c r="F248" s="209" t="s">
        <v>923</v>
      </c>
      <c r="G248" s="210" t="s">
        <v>185</v>
      </c>
      <c r="H248" s="211">
        <v>11.183999999999999</v>
      </c>
      <c r="I248" s="212"/>
      <c r="J248" s="213">
        <f>ROUND(I248*H248,2)</f>
        <v>0</v>
      </c>
      <c r="K248" s="209" t="s">
        <v>161</v>
      </c>
      <c r="L248" s="38"/>
      <c r="M248" s="214" t="s">
        <v>1</v>
      </c>
      <c r="N248" s="215" t="s">
        <v>42</v>
      </c>
      <c r="O248" s="70"/>
      <c r="P248" s="216">
        <f>O248*H248</f>
        <v>0</v>
      </c>
      <c r="Q248" s="216">
        <v>0</v>
      </c>
      <c r="R248" s="216">
        <f>Q248*H248</f>
        <v>0</v>
      </c>
      <c r="S248" s="216">
        <v>0</v>
      </c>
      <c r="T248" s="217">
        <f>S248*H248</f>
        <v>0</v>
      </c>
      <c r="U248" s="33"/>
      <c r="V248" s="33"/>
      <c r="W248" s="33"/>
      <c r="X248" s="33"/>
      <c r="Y248" s="33"/>
      <c r="Z248" s="33"/>
      <c r="AA248" s="33"/>
      <c r="AB248" s="33"/>
      <c r="AC248" s="33"/>
      <c r="AD248" s="33"/>
      <c r="AE248" s="33"/>
      <c r="AR248" s="218" t="s">
        <v>638</v>
      </c>
      <c r="AT248" s="218" t="s">
        <v>157</v>
      </c>
      <c r="AU248" s="218" t="s">
        <v>84</v>
      </c>
      <c r="AY248" s="16" t="s">
        <v>154</v>
      </c>
      <c r="BE248" s="219">
        <f>IF(N248="základní",J248,0)</f>
        <v>0</v>
      </c>
      <c r="BF248" s="219">
        <f>IF(N248="snížená",J248,0)</f>
        <v>0</v>
      </c>
      <c r="BG248" s="219">
        <f>IF(N248="zákl. přenesená",J248,0)</f>
        <v>0</v>
      </c>
      <c r="BH248" s="219">
        <f>IF(N248="sníž. přenesená",J248,0)</f>
        <v>0</v>
      </c>
      <c r="BI248" s="219">
        <f>IF(N248="nulová",J248,0)</f>
        <v>0</v>
      </c>
      <c r="BJ248" s="16" t="s">
        <v>84</v>
      </c>
      <c r="BK248" s="219">
        <f>ROUND(I248*H248,2)</f>
        <v>0</v>
      </c>
      <c r="BL248" s="16" t="s">
        <v>638</v>
      </c>
      <c r="BM248" s="218" t="s">
        <v>1075</v>
      </c>
    </row>
    <row r="249" spans="1:65" s="2" customFormat="1" ht="68.25">
      <c r="A249" s="33"/>
      <c r="B249" s="34"/>
      <c r="C249" s="35"/>
      <c r="D249" s="220" t="s">
        <v>164</v>
      </c>
      <c r="E249" s="35"/>
      <c r="F249" s="221" t="s">
        <v>925</v>
      </c>
      <c r="G249" s="35"/>
      <c r="H249" s="35"/>
      <c r="I249" s="121"/>
      <c r="J249" s="35"/>
      <c r="K249" s="35"/>
      <c r="L249" s="38"/>
      <c r="M249" s="222"/>
      <c r="N249" s="223"/>
      <c r="O249" s="70"/>
      <c r="P249" s="70"/>
      <c r="Q249" s="70"/>
      <c r="R249" s="70"/>
      <c r="S249" s="70"/>
      <c r="T249" s="71"/>
      <c r="U249" s="33"/>
      <c r="V249" s="33"/>
      <c r="W249" s="33"/>
      <c r="X249" s="33"/>
      <c r="Y249" s="33"/>
      <c r="Z249" s="33"/>
      <c r="AA249" s="33"/>
      <c r="AB249" s="33"/>
      <c r="AC249" s="33"/>
      <c r="AD249" s="33"/>
      <c r="AE249" s="33"/>
      <c r="AT249" s="16" t="s">
        <v>164</v>
      </c>
      <c r="AU249" s="16" t="s">
        <v>84</v>
      </c>
    </row>
    <row r="250" spans="1:65" s="13" customFormat="1" ht="11.25">
      <c r="B250" s="225"/>
      <c r="C250" s="226"/>
      <c r="D250" s="220" t="s">
        <v>168</v>
      </c>
      <c r="E250" s="227" t="s">
        <v>1</v>
      </c>
      <c r="F250" s="228" t="s">
        <v>1076</v>
      </c>
      <c r="G250" s="226"/>
      <c r="H250" s="229">
        <v>11.183999999999999</v>
      </c>
      <c r="I250" s="230"/>
      <c r="J250" s="226"/>
      <c r="K250" s="226"/>
      <c r="L250" s="231"/>
      <c r="M250" s="232"/>
      <c r="N250" s="233"/>
      <c r="O250" s="233"/>
      <c r="P250" s="233"/>
      <c r="Q250" s="233"/>
      <c r="R250" s="233"/>
      <c r="S250" s="233"/>
      <c r="T250" s="234"/>
      <c r="AT250" s="235" t="s">
        <v>168</v>
      </c>
      <c r="AU250" s="235" t="s">
        <v>84</v>
      </c>
      <c r="AV250" s="13" t="s">
        <v>86</v>
      </c>
      <c r="AW250" s="13" t="s">
        <v>34</v>
      </c>
      <c r="AX250" s="13" t="s">
        <v>84</v>
      </c>
      <c r="AY250" s="235" t="s">
        <v>154</v>
      </c>
    </row>
    <row r="251" spans="1:65" s="2" customFormat="1" ht="21.75" customHeight="1">
      <c r="A251" s="33"/>
      <c r="B251" s="34"/>
      <c r="C251" s="207" t="s">
        <v>415</v>
      </c>
      <c r="D251" s="207" t="s">
        <v>157</v>
      </c>
      <c r="E251" s="208" t="s">
        <v>667</v>
      </c>
      <c r="F251" s="209" t="s">
        <v>668</v>
      </c>
      <c r="G251" s="210" t="s">
        <v>185</v>
      </c>
      <c r="H251" s="211">
        <v>133.12899999999999</v>
      </c>
      <c r="I251" s="212"/>
      <c r="J251" s="213">
        <f>ROUND(I251*H251,2)</f>
        <v>0</v>
      </c>
      <c r="K251" s="209" t="s">
        <v>161</v>
      </c>
      <c r="L251" s="38"/>
      <c r="M251" s="214" t="s">
        <v>1</v>
      </c>
      <c r="N251" s="215" t="s">
        <v>42</v>
      </c>
      <c r="O251" s="70"/>
      <c r="P251" s="216">
        <f>O251*H251</f>
        <v>0</v>
      </c>
      <c r="Q251" s="216">
        <v>0</v>
      </c>
      <c r="R251" s="216">
        <f>Q251*H251</f>
        <v>0</v>
      </c>
      <c r="S251" s="216">
        <v>0</v>
      </c>
      <c r="T251" s="217">
        <f>S251*H251</f>
        <v>0</v>
      </c>
      <c r="U251" s="33"/>
      <c r="V251" s="33"/>
      <c r="W251" s="33"/>
      <c r="X251" s="33"/>
      <c r="Y251" s="33"/>
      <c r="Z251" s="33"/>
      <c r="AA251" s="33"/>
      <c r="AB251" s="33"/>
      <c r="AC251" s="33"/>
      <c r="AD251" s="33"/>
      <c r="AE251" s="33"/>
      <c r="AR251" s="218" t="s">
        <v>638</v>
      </c>
      <c r="AT251" s="218" t="s">
        <v>157</v>
      </c>
      <c r="AU251" s="218" t="s">
        <v>84</v>
      </c>
      <c r="AY251" s="16" t="s">
        <v>154</v>
      </c>
      <c r="BE251" s="219">
        <f>IF(N251="základní",J251,0)</f>
        <v>0</v>
      </c>
      <c r="BF251" s="219">
        <f>IF(N251="snížená",J251,0)</f>
        <v>0</v>
      </c>
      <c r="BG251" s="219">
        <f>IF(N251="zákl. přenesená",J251,0)</f>
        <v>0</v>
      </c>
      <c r="BH251" s="219">
        <f>IF(N251="sníž. přenesená",J251,0)</f>
        <v>0</v>
      </c>
      <c r="BI251" s="219">
        <f>IF(N251="nulová",J251,0)</f>
        <v>0</v>
      </c>
      <c r="BJ251" s="16" t="s">
        <v>84</v>
      </c>
      <c r="BK251" s="219">
        <f>ROUND(I251*H251,2)</f>
        <v>0</v>
      </c>
      <c r="BL251" s="16" t="s">
        <v>638</v>
      </c>
      <c r="BM251" s="218" t="s">
        <v>1077</v>
      </c>
    </row>
    <row r="252" spans="1:65" s="2" customFormat="1" ht="68.25">
      <c r="A252" s="33"/>
      <c r="B252" s="34"/>
      <c r="C252" s="35"/>
      <c r="D252" s="220" t="s">
        <v>164</v>
      </c>
      <c r="E252" s="35"/>
      <c r="F252" s="221" t="s">
        <v>670</v>
      </c>
      <c r="G252" s="35"/>
      <c r="H252" s="35"/>
      <c r="I252" s="121"/>
      <c r="J252" s="35"/>
      <c r="K252" s="35"/>
      <c r="L252" s="38"/>
      <c r="M252" s="222"/>
      <c r="N252" s="223"/>
      <c r="O252" s="70"/>
      <c r="P252" s="70"/>
      <c r="Q252" s="70"/>
      <c r="R252" s="70"/>
      <c r="S252" s="70"/>
      <c r="T252" s="71"/>
      <c r="U252" s="33"/>
      <c r="V252" s="33"/>
      <c r="W252" s="33"/>
      <c r="X252" s="33"/>
      <c r="Y252" s="33"/>
      <c r="Z252" s="33"/>
      <c r="AA252" s="33"/>
      <c r="AB252" s="33"/>
      <c r="AC252" s="33"/>
      <c r="AD252" s="33"/>
      <c r="AE252" s="33"/>
      <c r="AT252" s="16" t="s">
        <v>164</v>
      </c>
      <c r="AU252" s="16" t="s">
        <v>84</v>
      </c>
    </row>
    <row r="253" spans="1:65" s="2" customFormat="1" ht="19.5">
      <c r="A253" s="33"/>
      <c r="B253" s="34"/>
      <c r="C253" s="35"/>
      <c r="D253" s="220" t="s">
        <v>166</v>
      </c>
      <c r="E253" s="35"/>
      <c r="F253" s="224" t="s">
        <v>641</v>
      </c>
      <c r="G253" s="35"/>
      <c r="H253" s="35"/>
      <c r="I253" s="121"/>
      <c r="J253" s="35"/>
      <c r="K253" s="35"/>
      <c r="L253" s="38"/>
      <c r="M253" s="222"/>
      <c r="N253" s="223"/>
      <c r="O253" s="70"/>
      <c r="P253" s="70"/>
      <c r="Q253" s="70"/>
      <c r="R253" s="70"/>
      <c r="S253" s="70"/>
      <c r="T253" s="71"/>
      <c r="U253" s="33"/>
      <c r="V253" s="33"/>
      <c r="W253" s="33"/>
      <c r="X253" s="33"/>
      <c r="Y253" s="33"/>
      <c r="Z253" s="33"/>
      <c r="AA253" s="33"/>
      <c r="AB253" s="33"/>
      <c r="AC253" s="33"/>
      <c r="AD253" s="33"/>
      <c r="AE253" s="33"/>
      <c r="AT253" s="16" t="s">
        <v>166</v>
      </c>
      <c r="AU253" s="16" t="s">
        <v>84</v>
      </c>
    </row>
    <row r="254" spans="1:65" s="13" customFormat="1" ht="11.25">
      <c r="B254" s="225"/>
      <c r="C254" s="226"/>
      <c r="D254" s="220" t="s">
        <v>168</v>
      </c>
      <c r="E254" s="227" t="s">
        <v>1</v>
      </c>
      <c r="F254" s="228" t="s">
        <v>1078</v>
      </c>
      <c r="G254" s="226"/>
      <c r="H254" s="229">
        <v>133.12899999999999</v>
      </c>
      <c r="I254" s="230"/>
      <c r="J254" s="226"/>
      <c r="K254" s="226"/>
      <c r="L254" s="231"/>
      <c r="M254" s="232"/>
      <c r="N254" s="233"/>
      <c r="O254" s="233"/>
      <c r="P254" s="233"/>
      <c r="Q254" s="233"/>
      <c r="R254" s="233"/>
      <c r="S254" s="233"/>
      <c r="T254" s="234"/>
      <c r="AT254" s="235" t="s">
        <v>168</v>
      </c>
      <c r="AU254" s="235" t="s">
        <v>84</v>
      </c>
      <c r="AV254" s="13" t="s">
        <v>86</v>
      </c>
      <c r="AW254" s="13" t="s">
        <v>34</v>
      </c>
      <c r="AX254" s="13" t="s">
        <v>84</v>
      </c>
      <c r="AY254" s="235" t="s">
        <v>154</v>
      </c>
    </row>
    <row r="255" spans="1:65" s="2" customFormat="1" ht="21.75" customHeight="1">
      <c r="A255" s="33"/>
      <c r="B255" s="34"/>
      <c r="C255" s="207" t="s">
        <v>421</v>
      </c>
      <c r="D255" s="207" t="s">
        <v>157</v>
      </c>
      <c r="E255" s="208" t="s">
        <v>917</v>
      </c>
      <c r="F255" s="209" t="s">
        <v>918</v>
      </c>
      <c r="G255" s="210" t="s">
        <v>185</v>
      </c>
      <c r="H255" s="211">
        <v>1.69</v>
      </c>
      <c r="I255" s="212"/>
      <c r="J255" s="213">
        <f>ROUND(I255*H255,2)</f>
        <v>0</v>
      </c>
      <c r="K255" s="209" t="s">
        <v>161</v>
      </c>
      <c r="L255" s="38"/>
      <c r="M255" s="214" t="s">
        <v>1</v>
      </c>
      <c r="N255" s="215" t="s">
        <v>42</v>
      </c>
      <c r="O255" s="70"/>
      <c r="P255" s="216">
        <f>O255*H255</f>
        <v>0</v>
      </c>
      <c r="Q255" s="216">
        <v>0</v>
      </c>
      <c r="R255" s="216">
        <f>Q255*H255</f>
        <v>0</v>
      </c>
      <c r="S255" s="216">
        <v>0</v>
      </c>
      <c r="T255" s="217">
        <f>S255*H255</f>
        <v>0</v>
      </c>
      <c r="U255" s="33"/>
      <c r="V255" s="33"/>
      <c r="W255" s="33"/>
      <c r="X255" s="33"/>
      <c r="Y255" s="33"/>
      <c r="Z255" s="33"/>
      <c r="AA255" s="33"/>
      <c r="AB255" s="33"/>
      <c r="AC255" s="33"/>
      <c r="AD255" s="33"/>
      <c r="AE255" s="33"/>
      <c r="AR255" s="218" t="s">
        <v>638</v>
      </c>
      <c r="AT255" s="218" t="s">
        <v>157</v>
      </c>
      <c r="AU255" s="218" t="s">
        <v>84</v>
      </c>
      <c r="AY255" s="16" t="s">
        <v>154</v>
      </c>
      <c r="BE255" s="219">
        <f>IF(N255="základní",J255,0)</f>
        <v>0</v>
      </c>
      <c r="BF255" s="219">
        <f>IF(N255="snížená",J255,0)</f>
        <v>0</v>
      </c>
      <c r="BG255" s="219">
        <f>IF(N255="zákl. přenesená",J255,0)</f>
        <v>0</v>
      </c>
      <c r="BH255" s="219">
        <f>IF(N255="sníž. přenesená",J255,0)</f>
        <v>0</v>
      </c>
      <c r="BI255" s="219">
        <f>IF(N255="nulová",J255,0)</f>
        <v>0</v>
      </c>
      <c r="BJ255" s="16" t="s">
        <v>84</v>
      </c>
      <c r="BK255" s="219">
        <f>ROUND(I255*H255,2)</f>
        <v>0</v>
      </c>
      <c r="BL255" s="16" t="s">
        <v>638</v>
      </c>
      <c r="BM255" s="218" t="s">
        <v>1079</v>
      </c>
    </row>
    <row r="256" spans="1:65" s="2" customFormat="1" ht="68.25">
      <c r="A256" s="33"/>
      <c r="B256" s="34"/>
      <c r="C256" s="35"/>
      <c r="D256" s="220" t="s">
        <v>164</v>
      </c>
      <c r="E256" s="35"/>
      <c r="F256" s="221" t="s">
        <v>920</v>
      </c>
      <c r="G256" s="35"/>
      <c r="H256" s="35"/>
      <c r="I256" s="121"/>
      <c r="J256" s="35"/>
      <c r="K256" s="35"/>
      <c r="L256" s="38"/>
      <c r="M256" s="222"/>
      <c r="N256" s="223"/>
      <c r="O256" s="70"/>
      <c r="P256" s="70"/>
      <c r="Q256" s="70"/>
      <c r="R256" s="70"/>
      <c r="S256" s="70"/>
      <c r="T256" s="71"/>
      <c r="U256" s="33"/>
      <c r="V256" s="33"/>
      <c r="W256" s="33"/>
      <c r="X256" s="33"/>
      <c r="Y256" s="33"/>
      <c r="Z256" s="33"/>
      <c r="AA256" s="33"/>
      <c r="AB256" s="33"/>
      <c r="AC256" s="33"/>
      <c r="AD256" s="33"/>
      <c r="AE256" s="33"/>
      <c r="AT256" s="16" t="s">
        <v>164</v>
      </c>
      <c r="AU256" s="16" t="s">
        <v>84</v>
      </c>
    </row>
    <row r="257" spans="1:51" s="13" customFormat="1" ht="11.25">
      <c r="B257" s="225"/>
      <c r="C257" s="226"/>
      <c r="D257" s="220" t="s">
        <v>168</v>
      </c>
      <c r="E257" s="227" t="s">
        <v>1</v>
      </c>
      <c r="F257" s="228" t="s">
        <v>1080</v>
      </c>
      <c r="G257" s="226"/>
      <c r="H257" s="229">
        <v>1.69</v>
      </c>
      <c r="I257" s="230"/>
      <c r="J257" s="226"/>
      <c r="K257" s="226"/>
      <c r="L257" s="231"/>
      <c r="M257" s="257"/>
      <c r="N257" s="258"/>
      <c r="O257" s="258"/>
      <c r="P257" s="258"/>
      <c r="Q257" s="258"/>
      <c r="R257" s="258"/>
      <c r="S257" s="258"/>
      <c r="T257" s="259"/>
      <c r="AT257" s="235" t="s">
        <v>168</v>
      </c>
      <c r="AU257" s="235" t="s">
        <v>84</v>
      </c>
      <c r="AV257" s="13" t="s">
        <v>86</v>
      </c>
      <c r="AW257" s="13" t="s">
        <v>34</v>
      </c>
      <c r="AX257" s="13" t="s">
        <v>84</v>
      </c>
      <c r="AY257" s="235" t="s">
        <v>154</v>
      </c>
    </row>
    <row r="258" spans="1:51" s="2" customFormat="1" ht="6.95" customHeight="1">
      <c r="A258" s="33"/>
      <c r="B258" s="53"/>
      <c r="C258" s="54"/>
      <c r="D258" s="54"/>
      <c r="E258" s="54"/>
      <c r="F258" s="54"/>
      <c r="G258" s="54"/>
      <c r="H258" s="54"/>
      <c r="I258" s="157"/>
      <c r="J258" s="54"/>
      <c r="K258" s="54"/>
      <c r="L258" s="38"/>
      <c r="M258" s="33"/>
      <c r="O258" s="33"/>
      <c r="P258" s="33"/>
      <c r="Q258" s="33"/>
      <c r="R258" s="33"/>
      <c r="S258" s="33"/>
      <c r="T258" s="33"/>
      <c r="U258" s="33"/>
      <c r="V258" s="33"/>
      <c r="W258" s="33"/>
      <c r="X258" s="33"/>
      <c r="Y258" s="33"/>
      <c r="Z258" s="33"/>
      <c r="AA258" s="33"/>
      <c r="AB258" s="33"/>
      <c r="AC258" s="33"/>
      <c r="AD258" s="33"/>
      <c r="AE258" s="33"/>
    </row>
  </sheetData>
  <sheetProtection algorithmName="SHA-512" hashValue="9WSwVMOLZjOyS7p3I/8hujEk85kJsshve9+4w1GNrHaOURwfwCKa0puUgdGxla9wqm0udHYS/xE2G5Cn139BJg==" saltValue="you3ZkGdKpElw4gY7cjf3iSVlKY+enkGn8brFDwicJkIhy1FLrg9LuxnxDkq87LkmiOzEEqbLimc0HEjN1rwDw==" spinCount="100000" sheet="1" objects="1" scenarios="1" formatColumns="0" formatRows="0" autoFilter="0"/>
  <autoFilter ref="C122:K257"/>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8"/>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92"/>
      <c r="M2" s="292"/>
      <c r="N2" s="292"/>
      <c r="O2" s="292"/>
      <c r="P2" s="292"/>
      <c r="Q2" s="292"/>
      <c r="R2" s="292"/>
      <c r="S2" s="292"/>
      <c r="T2" s="292"/>
      <c r="U2" s="292"/>
      <c r="V2" s="292"/>
      <c r="AT2" s="16" t="s">
        <v>103</v>
      </c>
    </row>
    <row r="3" spans="1:46" s="1" customFormat="1" ht="6.95" customHeight="1">
      <c r="B3" s="115"/>
      <c r="C3" s="116"/>
      <c r="D3" s="116"/>
      <c r="E3" s="116"/>
      <c r="F3" s="116"/>
      <c r="G3" s="116"/>
      <c r="H3" s="116"/>
      <c r="I3" s="117"/>
      <c r="J3" s="116"/>
      <c r="K3" s="116"/>
      <c r="L3" s="19"/>
      <c r="AT3" s="16" t="s">
        <v>86</v>
      </c>
    </row>
    <row r="4" spans="1:46" s="1" customFormat="1" ht="24.95" customHeight="1">
      <c r="B4" s="19"/>
      <c r="D4" s="118" t="s">
        <v>126</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0" t="str">
        <f>'Rekapitulace stavby'!K6</f>
        <v>Oprava kolejí a výhybek v žst. Hradec nad Moravicí</v>
      </c>
      <c r="F7" s="311"/>
      <c r="G7" s="311"/>
      <c r="H7" s="311"/>
      <c r="I7" s="114"/>
      <c r="L7" s="19"/>
    </row>
    <row r="8" spans="1:46" s="1" customFormat="1" ht="12" customHeight="1">
      <c r="B8" s="19"/>
      <c r="D8" s="120" t="s">
        <v>127</v>
      </c>
      <c r="I8" s="114"/>
      <c r="L8" s="19"/>
    </row>
    <row r="9" spans="1:46" s="2" customFormat="1" ht="16.5" customHeight="1">
      <c r="A9" s="33"/>
      <c r="B9" s="38"/>
      <c r="C9" s="33"/>
      <c r="D9" s="33"/>
      <c r="E9" s="310" t="s">
        <v>128</v>
      </c>
      <c r="F9" s="312"/>
      <c r="G9" s="312"/>
      <c r="H9" s="312"/>
      <c r="I9" s="121"/>
      <c r="J9" s="33"/>
      <c r="K9" s="33"/>
      <c r="L9" s="50"/>
      <c r="S9" s="33"/>
      <c r="T9" s="33"/>
      <c r="U9" s="33"/>
      <c r="V9" s="33"/>
      <c r="W9" s="33"/>
      <c r="X9" s="33"/>
      <c r="Y9" s="33"/>
      <c r="Z9" s="33"/>
      <c r="AA9" s="33"/>
      <c r="AB9" s="33"/>
      <c r="AC9" s="33"/>
      <c r="AD9" s="33"/>
      <c r="AE9" s="33"/>
    </row>
    <row r="10" spans="1:46" s="2" customFormat="1" ht="12" customHeight="1">
      <c r="A10" s="33"/>
      <c r="B10" s="38"/>
      <c r="C10" s="33"/>
      <c r="D10" s="120" t="s">
        <v>129</v>
      </c>
      <c r="E10" s="33"/>
      <c r="F10" s="33"/>
      <c r="G10" s="33"/>
      <c r="H10" s="33"/>
      <c r="I10" s="121"/>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3" t="s">
        <v>1081</v>
      </c>
      <c r="F11" s="312"/>
      <c r="G11" s="312"/>
      <c r="H11" s="312"/>
      <c r="I11" s="121"/>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21"/>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20" t="s">
        <v>18</v>
      </c>
      <c r="E13" s="33"/>
      <c r="F13" s="109" t="s">
        <v>1</v>
      </c>
      <c r="G13" s="33"/>
      <c r="H13" s="33"/>
      <c r="I13" s="122"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20</v>
      </c>
      <c r="E14" s="33"/>
      <c r="F14" s="109" t="s">
        <v>21</v>
      </c>
      <c r="G14" s="33"/>
      <c r="H14" s="33"/>
      <c r="I14" s="122" t="s">
        <v>22</v>
      </c>
      <c r="J14" s="123" t="str">
        <f>'Rekapitulace stavby'!AN8</f>
        <v>12. 6. 2020</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21"/>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20" t="s">
        <v>24</v>
      </c>
      <c r="E16" s="33"/>
      <c r="F16" s="33"/>
      <c r="G16" s="33"/>
      <c r="H16" s="33"/>
      <c r="I16" s="122"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22" t="s">
        <v>28</v>
      </c>
      <c r="J17" s="109" t="s">
        <v>29</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21"/>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20" t="s">
        <v>30</v>
      </c>
      <c r="E19" s="33"/>
      <c r="F19" s="33"/>
      <c r="G19" s="33"/>
      <c r="H19" s="33"/>
      <c r="I19" s="122"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4" t="str">
        <f>'Rekapitulace stavby'!E14</f>
        <v>Vyplň údaj</v>
      </c>
      <c r="F20" s="315"/>
      <c r="G20" s="315"/>
      <c r="H20" s="315"/>
      <c r="I20" s="122"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21"/>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20" t="s">
        <v>32</v>
      </c>
      <c r="E22" s="33"/>
      <c r="F22" s="33"/>
      <c r="G22" s="33"/>
      <c r="H22" s="33"/>
      <c r="I22" s="122" t="s">
        <v>25</v>
      </c>
      <c r="J22" s="109" t="s">
        <v>1</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
        <v>33</v>
      </c>
      <c r="F23" s="33"/>
      <c r="G23" s="33"/>
      <c r="H23" s="33"/>
      <c r="I23" s="122" t="s">
        <v>28</v>
      </c>
      <c r="J23" s="109" t="s">
        <v>1</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21"/>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20" t="s">
        <v>35</v>
      </c>
      <c r="E25" s="33"/>
      <c r="F25" s="33"/>
      <c r="G25" s="33"/>
      <c r="H25" s="33"/>
      <c r="I25" s="122" t="s">
        <v>25</v>
      </c>
      <c r="J25" s="109" t="s">
        <v>1</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
        <v>33</v>
      </c>
      <c r="F26" s="33"/>
      <c r="G26" s="33"/>
      <c r="H26" s="33"/>
      <c r="I26" s="122" t="s">
        <v>28</v>
      </c>
      <c r="J26" s="109" t="s">
        <v>1</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21"/>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20" t="s">
        <v>36</v>
      </c>
      <c r="E28" s="33"/>
      <c r="F28" s="33"/>
      <c r="G28" s="33"/>
      <c r="H28" s="33"/>
      <c r="I28" s="121"/>
      <c r="J28" s="33"/>
      <c r="K28" s="33"/>
      <c r="L28" s="50"/>
      <c r="S28" s="33"/>
      <c r="T28" s="33"/>
      <c r="U28" s="33"/>
      <c r="V28" s="33"/>
      <c r="W28" s="33"/>
      <c r="X28" s="33"/>
      <c r="Y28" s="33"/>
      <c r="Z28" s="33"/>
      <c r="AA28" s="33"/>
      <c r="AB28" s="33"/>
      <c r="AC28" s="33"/>
      <c r="AD28" s="33"/>
      <c r="AE28" s="33"/>
    </row>
    <row r="29" spans="1:31" s="8" customFormat="1" ht="16.5" customHeight="1">
      <c r="A29" s="124"/>
      <c r="B29" s="125"/>
      <c r="C29" s="124"/>
      <c r="D29" s="124"/>
      <c r="E29" s="316" t="s">
        <v>1</v>
      </c>
      <c r="F29" s="316"/>
      <c r="G29" s="316"/>
      <c r="H29" s="316"/>
      <c r="I29" s="126"/>
      <c r="J29" s="124"/>
      <c r="K29" s="124"/>
      <c r="L29" s="127"/>
      <c r="S29" s="124"/>
      <c r="T29" s="124"/>
      <c r="U29" s="124"/>
      <c r="V29" s="124"/>
      <c r="W29" s="124"/>
      <c r="X29" s="124"/>
      <c r="Y29" s="124"/>
      <c r="Z29" s="124"/>
      <c r="AA29" s="124"/>
      <c r="AB29" s="124"/>
      <c r="AC29" s="124"/>
      <c r="AD29" s="124"/>
      <c r="AE29" s="124"/>
    </row>
    <row r="30" spans="1:31" s="2" customFormat="1" ht="6.95" customHeight="1">
      <c r="A30" s="33"/>
      <c r="B30" s="38"/>
      <c r="C30" s="33"/>
      <c r="D30" s="33"/>
      <c r="E30" s="33"/>
      <c r="F30" s="33"/>
      <c r="G30" s="33"/>
      <c r="H30" s="33"/>
      <c r="I30" s="121"/>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25.35" customHeight="1">
      <c r="A32" s="33"/>
      <c r="B32" s="38"/>
      <c r="C32" s="33"/>
      <c r="D32" s="130" t="s">
        <v>37</v>
      </c>
      <c r="E32" s="33"/>
      <c r="F32" s="33"/>
      <c r="G32" s="33"/>
      <c r="H32" s="33"/>
      <c r="I32" s="121"/>
      <c r="J32" s="131">
        <f>ROUND(J123,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32" t="s">
        <v>39</v>
      </c>
      <c r="G34" s="33"/>
      <c r="H34" s="33"/>
      <c r="I34" s="133" t="s">
        <v>38</v>
      </c>
      <c r="J34" s="132" t="s">
        <v>40</v>
      </c>
      <c r="K34" s="33"/>
      <c r="L34" s="50"/>
      <c r="S34" s="33"/>
      <c r="T34" s="33"/>
      <c r="U34" s="33"/>
      <c r="V34" s="33"/>
      <c r="W34" s="33"/>
      <c r="X34" s="33"/>
      <c r="Y34" s="33"/>
      <c r="Z34" s="33"/>
      <c r="AA34" s="33"/>
      <c r="AB34" s="33"/>
      <c r="AC34" s="33"/>
      <c r="AD34" s="33"/>
      <c r="AE34" s="33"/>
    </row>
    <row r="35" spans="1:31" s="2" customFormat="1" ht="14.45" customHeight="1">
      <c r="A35" s="33"/>
      <c r="B35" s="38"/>
      <c r="C35" s="33"/>
      <c r="D35" s="134" t="s">
        <v>41</v>
      </c>
      <c r="E35" s="120" t="s">
        <v>42</v>
      </c>
      <c r="F35" s="135">
        <f>ROUND((SUM(BE123:BE187)),  2)</f>
        <v>0</v>
      </c>
      <c r="G35" s="33"/>
      <c r="H35" s="33"/>
      <c r="I35" s="136">
        <v>0.21</v>
      </c>
      <c r="J35" s="135">
        <f>ROUND(((SUM(BE123:BE187))*I35),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20" t="s">
        <v>43</v>
      </c>
      <c r="F36" s="135">
        <f>ROUND((SUM(BF123:BF187)),  2)</f>
        <v>0</v>
      </c>
      <c r="G36" s="33"/>
      <c r="H36" s="33"/>
      <c r="I36" s="136">
        <v>0.15</v>
      </c>
      <c r="J36" s="135">
        <f>ROUND(((SUM(BF123:BF187))*I36),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44</v>
      </c>
      <c r="F37" s="135">
        <f>ROUND((SUM(BG123:BG187)),  2)</f>
        <v>0</v>
      </c>
      <c r="G37" s="33"/>
      <c r="H37" s="33"/>
      <c r="I37" s="136">
        <v>0.21</v>
      </c>
      <c r="J37" s="135">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20" t="s">
        <v>45</v>
      </c>
      <c r="F38" s="135">
        <f>ROUND((SUM(BH123:BH187)),  2)</f>
        <v>0</v>
      </c>
      <c r="G38" s="33"/>
      <c r="H38" s="33"/>
      <c r="I38" s="136">
        <v>0.15</v>
      </c>
      <c r="J38" s="135">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46</v>
      </c>
      <c r="F39" s="135">
        <f>ROUND((SUM(BI123:BI187)),  2)</f>
        <v>0</v>
      </c>
      <c r="G39" s="33"/>
      <c r="H39" s="33"/>
      <c r="I39" s="136">
        <v>0</v>
      </c>
      <c r="J39" s="135">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2" customFormat="1" ht="25.35" customHeight="1">
      <c r="A41" s="33"/>
      <c r="B41" s="38"/>
      <c r="C41" s="137"/>
      <c r="D41" s="138" t="s">
        <v>47</v>
      </c>
      <c r="E41" s="139"/>
      <c r="F41" s="139"/>
      <c r="G41" s="140" t="s">
        <v>48</v>
      </c>
      <c r="H41" s="141" t="s">
        <v>49</v>
      </c>
      <c r="I41" s="142"/>
      <c r="J41" s="143">
        <f>SUM(J32:J39)</f>
        <v>0</v>
      </c>
      <c r="K41" s="144"/>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131</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7" t="str">
        <f>E7</f>
        <v>Oprava kolejí a výhybek v žst. Hradec nad Moravicí</v>
      </c>
      <c r="F85" s="318"/>
      <c r="G85" s="318"/>
      <c r="H85" s="318"/>
      <c r="I85" s="121"/>
      <c r="J85" s="35"/>
      <c r="K85" s="35"/>
      <c r="L85" s="50"/>
      <c r="S85" s="33"/>
      <c r="T85" s="33"/>
      <c r="U85" s="33"/>
      <c r="V85" s="33"/>
      <c r="W85" s="33"/>
      <c r="X85" s="33"/>
      <c r="Y85" s="33"/>
      <c r="Z85" s="33"/>
      <c r="AA85" s="33"/>
      <c r="AB85" s="33"/>
      <c r="AC85" s="33"/>
      <c r="AD85" s="33"/>
      <c r="AE85" s="33"/>
    </row>
    <row r="86" spans="1:31" s="1" customFormat="1" ht="12" customHeight="1">
      <c r="B86" s="20"/>
      <c r="C86" s="28" t="s">
        <v>127</v>
      </c>
      <c r="D86" s="21"/>
      <c r="E86" s="21"/>
      <c r="F86" s="21"/>
      <c r="G86" s="21"/>
      <c r="H86" s="21"/>
      <c r="I86" s="114"/>
      <c r="J86" s="21"/>
      <c r="K86" s="21"/>
      <c r="L86" s="19"/>
    </row>
    <row r="87" spans="1:31" s="2" customFormat="1" ht="16.5" customHeight="1">
      <c r="A87" s="33"/>
      <c r="B87" s="34"/>
      <c r="C87" s="35"/>
      <c r="D87" s="35"/>
      <c r="E87" s="317" t="s">
        <v>128</v>
      </c>
      <c r="F87" s="319"/>
      <c r="G87" s="319"/>
      <c r="H87" s="319"/>
      <c r="I87" s="121"/>
      <c r="J87" s="35"/>
      <c r="K87" s="35"/>
      <c r="L87" s="50"/>
      <c r="S87" s="33"/>
      <c r="T87" s="33"/>
      <c r="U87" s="33"/>
      <c r="V87" s="33"/>
      <c r="W87" s="33"/>
      <c r="X87" s="33"/>
      <c r="Y87" s="33"/>
      <c r="Z87" s="33"/>
      <c r="AA87" s="33"/>
      <c r="AB87" s="33"/>
      <c r="AC87" s="33"/>
      <c r="AD87" s="33"/>
      <c r="AE87" s="33"/>
    </row>
    <row r="88" spans="1:31" s="2" customFormat="1" ht="12" customHeight="1">
      <c r="A88" s="33"/>
      <c r="B88" s="34"/>
      <c r="C88" s="28" t="s">
        <v>129</v>
      </c>
      <c r="D88" s="35"/>
      <c r="E88" s="35"/>
      <c r="F88" s="35"/>
      <c r="G88" s="35"/>
      <c r="H88" s="35"/>
      <c r="I88" s="121"/>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70" t="str">
        <f>E11</f>
        <v>SO 01-05 - Demolice boční rampy u koleje č. 3</v>
      </c>
      <c r="F89" s="319"/>
      <c r="G89" s="319"/>
      <c r="H89" s="319"/>
      <c r="I89" s="121"/>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Opava</v>
      </c>
      <c r="G91" s="35"/>
      <c r="H91" s="35"/>
      <c r="I91" s="122" t="s">
        <v>22</v>
      </c>
      <c r="J91" s="65" t="str">
        <f>IF(J14="","",J14)</f>
        <v>12. 6. 2020</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5.2" customHeight="1">
      <c r="A93" s="33"/>
      <c r="B93" s="34"/>
      <c r="C93" s="28" t="s">
        <v>24</v>
      </c>
      <c r="D93" s="35"/>
      <c r="E93" s="35"/>
      <c r="F93" s="26" t="str">
        <f>E17</f>
        <v>Správa železnic, státní organizace, OŘ Ostrava</v>
      </c>
      <c r="G93" s="35"/>
      <c r="H93" s="35"/>
      <c r="I93" s="122" t="s">
        <v>32</v>
      </c>
      <c r="J93" s="31" t="str">
        <f>E23</f>
        <v xml:space="preserve"> </v>
      </c>
      <c r="K93" s="35"/>
      <c r="L93" s="50"/>
      <c r="S93" s="33"/>
      <c r="T93" s="33"/>
      <c r="U93" s="33"/>
      <c r="V93" s="33"/>
      <c r="W93" s="33"/>
      <c r="X93" s="33"/>
      <c r="Y93" s="33"/>
      <c r="Z93" s="33"/>
      <c r="AA93" s="33"/>
      <c r="AB93" s="33"/>
      <c r="AC93" s="33"/>
      <c r="AD93" s="33"/>
      <c r="AE93" s="33"/>
    </row>
    <row r="94" spans="1:31" s="2" customFormat="1" ht="15.2" customHeight="1">
      <c r="A94" s="33"/>
      <c r="B94" s="34"/>
      <c r="C94" s="28" t="s">
        <v>30</v>
      </c>
      <c r="D94" s="35"/>
      <c r="E94" s="35"/>
      <c r="F94" s="26" t="str">
        <f>IF(E20="","",E20)</f>
        <v>Vyplň údaj</v>
      </c>
      <c r="G94" s="35"/>
      <c r="H94" s="35"/>
      <c r="I94" s="122" t="s">
        <v>35</v>
      </c>
      <c r="J94" s="31" t="str">
        <f>E26</f>
        <v xml:space="preserve"> </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31" s="2" customFormat="1" ht="29.25" customHeight="1">
      <c r="A96" s="33"/>
      <c r="B96" s="34"/>
      <c r="C96" s="161" t="s">
        <v>132</v>
      </c>
      <c r="D96" s="162"/>
      <c r="E96" s="162"/>
      <c r="F96" s="162"/>
      <c r="G96" s="162"/>
      <c r="H96" s="162"/>
      <c r="I96" s="163"/>
      <c r="J96" s="164" t="s">
        <v>133</v>
      </c>
      <c r="K96" s="162"/>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2.9" customHeight="1">
      <c r="A98" s="33"/>
      <c r="B98" s="34"/>
      <c r="C98" s="165" t="s">
        <v>134</v>
      </c>
      <c r="D98" s="35"/>
      <c r="E98" s="35"/>
      <c r="F98" s="35"/>
      <c r="G98" s="35"/>
      <c r="H98" s="35"/>
      <c r="I98" s="121"/>
      <c r="J98" s="83">
        <f>J123</f>
        <v>0</v>
      </c>
      <c r="K98" s="35"/>
      <c r="L98" s="50"/>
      <c r="S98" s="33"/>
      <c r="T98" s="33"/>
      <c r="U98" s="33"/>
      <c r="V98" s="33"/>
      <c r="W98" s="33"/>
      <c r="X98" s="33"/>
      <c r="Y98" s="33"/>
      <c r="Z98" s="33"/>
      <c r="AA98" s="33"/>
      <c r="AB98" s="33"/>
      <c r="AC98" s="33"/>
      <c r="AD98" s="33"/>
      <c r="AE98" s="33"/>
      <c r="AU98" s="16" t="s">
        <v>135</v>
      </c>
    </row>
    <row r="99" spans="1:47" s="9" customFormat="1" ht="24.95" customHeight="1">
      <c r="B99" s="166"/>
      <c r="C99" s="167"/>
      <c r="D99" s="168" t="s">
        <v>136</v>
      </c>
      <c r="E99" s="169"/>
      <c r="F99" s="169"/>
      <c r="G99" s="169"/>
      <c r="H99" s="169"/>
      <c r="I99" s="170"/>
      <c r="J99" s="171">
        <f>J124</f>
        <v>0</v>
      </c>
      <c r="K99" s="167"/>
      <c r="L99" s="172"/>
    </row>
    <row r="100" spans="1:47" s="10" customFormat="1" ht="19.899999999999999" customHeight="1">
      <c r="B100" s="173"/>
      <c r="C100" s="103"/>
      <c r="D100" s="174" t="s">
        <v>137</v>
      </c>
      <c r="E100" s="175"/>
      <c r="F100" s="175"/>
      <c r="G100" s="175"/>
      <c r="H100" s="175"/>
      <c r="I100" s="176"/>
      <c r="J100" s="177">
        <f>J125</f>
        <v>0</v>
      </c>
      <c r="K100" s="103"/>
      <c r="L100" s="178"/>
    </row>
    <row r="101" spans="1:47" s="9" customFormat="1" ht="24.95" customHeight="1">
      <c r="B101" s="166"/>
      <c r="C101" s="167"/>
      <c r="D101" s="168" t="s">
        <v>138</v>
      </c>
      <c r="E101" s="169"/>
      <c r="F101" s="169"/>
      <c r="G101" s="169"/>
      <c r="H101" s="169"/>
      <c r="I101" s="170"/>
      <c r="J101" s="171">
        <f>J171</f>
        <v>0</v>
      </c>
      <c r="K101" s="167"/>
      <c r="L101" s="172"/>
    </row>
    <row r="102" spans="1:47" s="2" customFormat="1" ht="21.75" customHeight="1">
      <c r="A102" s="33"/>
      <c r="B102" s="34"/>
      <c r="C102" s="35"/>
      <c r="D102" s="35"/>
      <c r="E102" s="35"/>
      <c r="F102" s="35"/>
      <c r="G102" s="35"/>
      <c r="H102" s="35"/>
      <c r="I102" s="121"/>
      <c r="J102" s="35"/>
      <c r="K102" s="35"/>
      <c r="L102" s="50"/>
      <c r="S102" s="33"/>
      <c r="T102" s="33"/>
      <c r="U102" s="33"/>
      <c r="V102" s="33"/>
      <c r="W102" s="33"/>
      <c r="X102" s="33"/>
      <c r="Y102" s="33"/>
      <c r="Z102" s="33"/>
      <c r="AA102" s="33"/>
      <c r="AB102" s="33"/>
      <c r="AC102" s="33"/>
      <c r="AD102" s="33"/>
      <c r="AE102" s="33"/>
    </row>
    <row r="103" spans="1:47" s="2" customFormat="1" ht="6.95" customHeight="1">
      <c r="A103" s="33"/>
      <c r="B103" s="53"/>
      <c r="C103" s="54"/>
      <c r="D103" s="54"/>
      <c r="E103" s="54"/>
      <c r="F103" s="54"/>
      <c r="G103" s="54"/>
      <c r="H103" s="54"/>
      <c r="I103" s="157"/>
      <c r="J103" s="54"/>
      <c r="K103" s="54"/>
      <c r="L103" s="50"/>
      <c r="S103" s="33"/>
      <c r="T103" s="33"/>
      <c r="U103" s="33"/>
      <c r="V103" s="33"/>
      <c r="W103" s="33"/>
      <c r="X103" s="33"/>
      <c r="Y103" s="33"/>
      <c r="Z103" s="33"/>
      <c r="AA103" s="33"/>
      <c r="AB103" s="33"/>
      <c r="AC103" s="33"/>
      <c r="AD103" s="33"/>
      <c r="AE103" s="33"/>
    </row>
    <row r="107" spans="1:47" s="2" customFormat="1" ht="6.95" customHeight="1">
      <c r="A107" s="33"/>
      <c r="B107" s="55"/>
      <c r="C107" s="56"/>
      <c r="D107" s="56"/>
      <c r="E107" s="56"/>
      <c r="F107" s="56"/>
      <c r="G107" s="56"/>
      <c r="H107" s="56"/>
      <c r="I107" s="160"/>
      <c r="J107" s="56"/>
      <c r="K107" s="56"/>
      <c r="L107" s="50"/>
      <c r="S107" s="33"/>
      <c r="T107" s="33"/>
      <c r="U107" s="33"/>
      <c r="V107" s="33"/>
      <c r="W107" s="33"/>
      <c r="X107" s="33"/>
      <c r="Y107" s="33"/>
      <c r="Z107" s="33"/>
      <c r="AA107" s="33"/>
      <c r="AB107" s="33"/>
      <c r="AC107" s="33"/>
      <c r="AD107" s="33"/>
      <c r="AE107" s="33"/>
    </row>
    <row r="108" spans="1:47" s="2" customFormat="1" ht="24.95" customHeight="1">
      <c r="A108" s="33"/>
      <c r="B108" s="34"/>
      <c r="C108" s="22" t="s">
        <v>139</v>
      </c>
      <c r="D108" s="35"/>
      <c r="E108" s="35"/>
      <c r="F108" s="35"/>
      <c r="G108" s="35"/>
      <c r="H108" s="35"/>
      <c r="I108" s="121"/>
      <c r="J108" s="35"/>
      <c r="K108" s="35"/>
      <c r="L108" s="50"/>
      <c r="S108" s="33"/>
      <c r="T108" s="33"/>
      <c r="U108" s="33"/>
      <c r="V108" s="33"/>
      <c r="W108" s="33"/>
      <c r="X108" s="33"/>
      <c r="Y108" s="33"/>
      <c r="Z108" s="33"/>
      <c r="AA108" s="33"/>
      <c r="AB108" s="33"/>
      <c r="AC108" s="33"/>
      <c r="AD108" s="33"/>
      <c r="AE108" s="33"/>
    </row>
    <row r="109" spans="1:47" s="2" customFormat="1" ht="6.95" customHeight="1">
      <c r="A109" s="33"/>
      <c r="B109" s="34"/>
      <c r="C109" s="35"/>
      <c r="D109" s="35"/>
      <c r="E109" s="35"/>
      <c r="F109" s="35"/>
      <c r="G109" s="35"/>
      <c r="H109" s="35"/>
      <c r="I109" s="121"/>
      <c r="J109" s="35"/>
      <c r="K109" s="35"/>
      <c r="L109" s="50"/>
      <c r="S109" s="33"/>
      <c r="T109" s="33"/>
      <c r="U109" s="33"/>
      <c r="V109" s="33"/>
      <c r="W109" s="33"/>
      <c r="X109" s="33"/>
      <c r="Y109" s="33"/>
      <c r="Z109" s="33"/>
      <c r="AA109" s="33"/>
      <c r="AB109" s="33"/>
      <c r="AC109" s="33"/>
      <c r="AD109" s="33"/>
      <c r="AE109" s="33"/>
    </row>
    <row r="110" spans="1:47" s="2" customFormat="1" ht="12" customHeight="1">
      <c r="A110" s="33"/>
      <c r="B110" s="34"/>
      <c r="C110" s="28" t="s">
        <v>16</v>
      </c>
      <c r="D110" s="35"/>
      <c r="E110" s="35"/>
      <c r="F110" s="35"/>
      <c r="G110" s="35"/>
      <c r="H110" s="35"/>
      <c r="I110" s="121"/>
      <c r="J110" s="35"/>
      <c r="K110" s="35"/>
      <c r="L110" s="50"/>
      <c r="S110" s="33"/>
      <c r="T110" s="33"/>
      <c r="U110" s="33"/>
      <c r="V110" s="33"/>
      <c r="W110" s="33"/>
      <c r="X110" s="33"/>
      <c r="Y110" s="33"/>
      <c r="Z110" s="33"/>
      <c r="AA110" s="33"/>
      <c r="AB110" s="33"/>
      <c r="AC110" s="33"/>
      <c r="AD110" s="33"/>
      <c r="AE110" s="33"/>
    </row>
    <row r="111" spans="1:47" s="2" customFormat="1" ht="16.5" customHeight="1">
      <c r="A111" s="33"/>
      <c r="B111" s="34"/>
      <c r="C111" s="35"/>
      <c r="D111" s="35"/>
      <c r="E111" s="317" t="str">
        <f>E7</f>
        <v>Oprava kolejí a výhybek v žst. Hradec nad Moravicí</v>
      </c>
      <c r="F111" s="318"/>
      <c r="G111" s="318"/>
      <c r="H111" s="318"/>
      <c r="I111" s="121"/>
      <c r="J111" s="35"/>
      <c r="K111" s="35"/>
      <c r="L111" s="50"/>
      <c r="S111" s="33"/>
      <c r="T111" s="33"/>
      <c r="U111" s="33"/>
      <c r="V111" s="33"/>
      <c r="W111" s="33"/>
      <c r="X111" s="33"/>
      <c r="Y111" s="33"/>
      <c r="Z111" s="33"/>
      <c r="AA111" s="33"/>
      <c r="AB111" s="33"/>
      <c r="AC111" s="33"/>
      <c r="AD111" s="33"/>
      <c r="AE111" s="33"/>
    </row>
    <row r="112" spans="1:47" s="1" customFormat="1" ht="12" customHeight="1">
      <c r="B112" s="20"/>
      <c r="C112" s="28" t="s">
        <v>127</v>
      </c>
      <c r="D112" s="21"/>
      <c r="E112" s="21"/>
      <c r="F112" s="21"/>
      <c r="G112" s="21"/>
      <c r="H112" s="21"/>
      <c r="I112" s="114"/>
      <c r="J112" s="21"/>
      <c r="K112" s="21"/>
      <c r="L112" s="19"/>
    </row>
    <row r="113" spans="1:65" s="2" customFormat="1" ht="16.5" customHeight="1">
      <c r="A113" s="33"/>
      <c r="B113" s="34"/>
      <c r="C113" s="35"/>
      <c r="D113" s="35"/>
      <c r="E113" s="317" t="s">
        <v>128</v>
      </c>
      <c r="F113" s="319"/>
      <c r="G113" s="319"/>
      <c r="H113" s="319"/>
      <c r="I113" s="121"/>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129</v>
      </c>
      <c r="D114" s="35"/>
      <c r="E114" s="35"/>
      <c r="F114" s="35"/>
      <c r="G114" s="35"/>
      <c r="H114" s="35"/>
      <c r="I114" s="121"/>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70" t="str">
        <f>E11</f>
        <v>SO 01-05 - Demolice boční rampy u koleje č. 3</v>
      </c>
      <c r="F115" s="319"/>
      <c r="G115" s="319"/>
      <c r="H115" s="319"/>
      <c r="I115" s="121"/>
      <c r="J115" s="35"/>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121"/>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20</v>
      </c>
      <c r="D117" s="35"/>
      <c r="E117" s="35"/>
      <c r="F117" s="26" t="str">
        <f>F14</f>
        <v>PS Opava</v>
      </c>
      <c r="G117" s="35"/>
      <c r="H117" s="35"/>
      <c r="I117" s="122" t="s">
        <v>22</v>
      </c>
      <c r="J117" s="65" t="str">
        <f>IF(J14="","",J14)</f>
        <v>12. 6. 2020</v>
      </c>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121"/>
      <c r="J118" s="35"/>
      <c r="K118" s="35"/>
      <c r="L118" s="50"/>
      <c r="S118" s="33"/>
      <c r="T118" s="33"/>
      <c r="U118" s="33"/>
      <c r="V118" s="33"/>
      <c r="W118" s="33"/>
      <c r="X118" s="33"/>
      <c r="Y118" s="33"/>
      <c r="Z118" s="33"/>
      <c r="AA118" s="33"/>
      <c r="AB118" s="33"/>
      <c r="AC118" s="33"/>
      <c r="AD118" s="33"/>
      <c r="AE118" s="33"/>
    </row>
    <row r="119" spans="1:65" s="2" customFormat="1" ht="15.2" customHeight="1">
      <c r="A119" s="33"/>
      <c r="B119" s="34"/>
      <c r="C119" s="28" t="s">
        <v>24</v>
      </c>
      <c r="D119" s="35"/>
      <c r="E119" s="35"/>
      <c r="F119" s="26" t="str">
        <f>E17</f>
        <v>Správa železnic, státní organizace, OŘ Ostrava</v>
      </c>
      <c r="G119" s="35"/>
      <c r="H119" s="35"/>
      <c r="I119" s="122" t="s">
        <v>32</v>
      </c>
      <c r="J119" s="31" t="str">
        <f>E23</f>
        <v xml:space="preserve"> </v>
      </c>
      <c r="K119" s="35"/>
      <c r="L119" s="50"/>
      <c r="S119" s="33"/>
      <c r="T119" s="33"/>
      <c r="U119" s="33"/>
      <c r="V119" s="33"/>
      <c r="W119" s="33"/>
      <c r="X119" s="33"/>
      <c r="Y119" s="33"/>
      <c r="Z119" s="33"/>
      <c r="AA119" s="33"/>
      <c r="AB119" s="33"/>
      <c r="AC119" s="33"/>
      <c r="AD119" s="33"/>
      <c r="AE119" s="33"/>
    </row>
    <row r="120" spans="1:65" s="2" customFormat="1" ht="15.2" customHeight="1">
      <c r="A120" s="33"/>
      <c r="B120" s="34"/>
      <c r="C120" s="28" t="s">
        <v>30</v>
      </c>
      <c r="D120" s="35"/>
      <c r="E120" s="35"/>
      <c r="F120" s="26" t="str">
        <f>IF(E20="","",E20)</f>
        <v>Vyplň údaj</v>
      </c>
      <c r="G120" s="35"/>
      <c r="H120" s="35"/>
      <c r="I120" s="122" t="s">
        <v>35</v>
      </c>
      <c r="J120" s="31" t="str">
        <f>E26</f>
        <v xml:space="preserve"> </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121"/>
      <c r="J121" s="35"/>
      <c r="K121" s="35"/>
      <c r="L121" s="50"/>
      <c r="S121" s="33"/>
      <c r="T121" s="33"/>
      <c r="U121" s="33"/>
      <c r="V121" s="33"/>
      <c r="W121" s="33"/>
      <c r="X121" s="33"/>
      <c r="Y121" s="33"/>
      <c r="Z121" s="33"/>
      <c r="AA121" s="33"/>
      <c r="AB121" s="33"/>
      <c r="AC121" s="33"/>
      <c r="AD121" s="33"/>
      <c r="AE121" s="33"/>
    </row>
    <row r="122" spans="1:65" s="11" customFormat="1" ht="29.25" customHeight="1">
      <c r="A122" s="179"/>
      <c r="B122" s="180"/>
      <c r="C122" s="181" t="s">
        <v>140</v>
      </c>
      <c r="D122" s="182" t="s">
        <v>62</v>
      </c>
      <c r="E122" s="182" t="s">
        <v>58</v>
      </c>
      <c r="F122" s="182" t="s">
        <v>59</v>
      </c>
      <c r="G122" s="182" t="s">
        <v>141</v>
      </c>
      <c r="H122" s="182" t="s">
        <v>142</v>
      </c>
      <c r="I122" s="183" t="s">
        <v>143</v>
      </c>
      <c r="J122" s="182" t="s">
        <v>133</v>
      </c>
      <c r="K122" s="184" t="s">
        <v>144</v>
      </c>
      <c r="L122" s="185"/>
      <c r="M122" s="74" t="s">
        <v>1</v>
      </c>
      <c r="N122" s="75" t="s">
        <v>41</v>
      </c>
      <c r="O122" s="75" t="s">
        <v>145</v>
      </c>
      <c r="P122" s="75" t="s">
        <v>146</v>
      </c>
      <c r="Q122" s="75" t="s">
        <v>147</v>
      </c>
      <c r="R122" s="75" t="s">
        <v>148</v>
      </c>
      <c r="S122" s="75" t="s">
        <v>149</v>
      </c>
      <c r="T122" s="76" t="s">
        <v>150</v>
      </c>
      <c r="U122" s="179"/>
      <c r="V122" s="179"/>
      <c r="W122" s="179"/>
      <c r="X122" s="179"/>
      <c r="Y122" s="179"/>
      <c r="Z122" s="179"/>
      <c r="AA122" s="179"/>
      <c r="AB122" s="179"/>
      <c r="AC122" s="179"/>
      <c r="AD122" s="179"/>
      <c r="AE122" s="179"/>
    </row>
    <row r="123" spans="1:65" s="2" customFormat="1" ht="22.9" customHeight="1">
      <c r="A123" s="33"/>
      <c r="B123" s="34"/>
      <c r="C123" s="81" t="s">
        <v>151</v>
      </c>
      <c r="D123" s="35"/>
      <c r="E123" s="35"/>
      <c r="F123" s="35"/>
      <c r="G123" s="35"/>
      <c r="H123" s="35"/>
      <c r="I123" s="121"/>
      <c r="J123" s="186">
        <f>BK123</f>
        <v>0</v>
      </c>
      <c r="K123" s="35"/>
      <c r="L123" s="38"/>
      <c r="M123" s="77"/>
      <c r="N123" s="187"/>
      <c r="O123" s="78"/>
      <c r="P123" s="188">
        <f>P124+P171</f>
        <v>0</v>
      </c>
      <c r="Q123" s="78"/>
      <c r="R123" s="188">
        <f>R124+R171</f>
        <v>267.62412799999998</v>
      </c>
      <c r="S123" s="78"/>
      <c r="T123" s="189">
        <f>T124+T171</f>
        <v>0</v>
      </c>
      <c r="U123" s="33"/>
      <c r="V123" s="33"/>
      <c r="W123" s="33"/>
      <c r="X123" s="33"/>
      <c r="Y123" s="33"/>
      <c r="Z123" s="33"/>
      <c r="AA123" s="33"/>
      <c r="AB123" s="33"/>
      <c r="AC123" s="33"/>
      <c r="AD123" s="33"/>
      <c r="AE123" s="33"/>
      <c r="AT123" s="16" t="s">
        <v>76</v>
      </c>
      <c r="AU123" s="16" t="s">
        <v>135</v>
      </c>
      <c r="BK123" s="190">
        <f>BK124+BK171</f>
        <v>0</v>
      </c>
    </row>
    <row r="124" spans="1:65" s="12" customFormat="1" ht="25.9" customHeight="1">
      <c r="B124" s="191"/>
      <c r="C124" s="192"/>
      <c r="D124" s="193" t="s">
        <v>76</v>
      </c>
      <c r="E124" s="194" t="s">
        <v>152</v>
      </c>
      <c r="F124" s="194" t="s">
        <v>153</v>
      </c>
      <c r="G124" s="192"/>
      <c r="H124" s="192"/>
      <c r="I124" s="195"/>
      <c r="J124" s="196">
        <f>BK124</f>
        <v>0</v>
      </c>
      <c r="K124" s="192"/>
      <c r="L124" s="197"/>
      <c r="M124" s="198"/>
      <c r="N124" s="199"/>
      <c r="O124" s="199"/>
      <c r="P124" s="200">
        <f>P125</f>
        <v>0</v>
      </c>
      <c r="Q124" s="199"/>
      <c r="R124" s="200">
        <f>R125</f>
        <v>267.62412799999998</v>
      </c>
      <c r="S124" s="199"/>
      <c r="T124" s="201">
        <f>T125</f>
        <v>0</v>
      </c>
      <c r="AR124" s="202" t="s">
        <v>84</v>
      </c>
      <c r="AT124" s="203" t="s">
        <v>76</v>
      </c>
      <c r="AU124" s="203" t="s">
        <v>77</v>
      </c>
      <c r="AY124" s="202" t="s">
        <v>154</v>
      </c>
      <c r="BK124" s="204">
        <f>BK125</f>
        <v>0</v>
      </c>
    </row>
    <row r="125" spans="1:65" s="12" customFormat="1" ht="22.9" customHeight="1">
      <c r="B125" s="191"/>
      <c r="C125" s="192"/>
      <c r="D125" s="193" t="s">
        <v>76</v>
      </c>
      <c r="E125" s="205" t="s">
        <v>155</v>
      </c>
      <c r="F125" s="205" t="s">
        <v>156</v>
      </c>
      <c r="G125" s="192"/>
      <c r="H125" s="192"/>
      <c r="I125" s="195"/>
      <c r="J125" s="206">
        <f>BK125</f>
        <v>0</v>
      </c>
      <c r="K125" s="192"/>
      <c r="L125" s="197"/>
      <c r="M125" s="198"/>
      <c r="N125" s="199"/>
      <c r="O125" s="199"/>
      <c r="P125" s="200">
        <f>SUM(P126:P170)</f>
        <v>0</v>
      </c>
      <c r="Q125" s="199"/>
      <c r="R125" s="200">
        <f>SUM(R126:R170)</f>
        <v>267.62412799999998</v>
      </c>
      <c r="S125" s="199"/>
      <c r="T125" s="201">
        <f>SUM(T126:T170)</f>
        <v>0</v>
      </c>
      <c r="AR125" s="202" t="s">
        <v>84</v>
      </c>
      <c r="AT125" s="203" t="s">
        <v>76</v>
      </c>
      <c r="AU125" s="203" t="s">
        <v>84</v>
      </c>
      <c r="AY125" s="202" t="s">
        <v>154</v>
      </c>
      <c r="BK125" s="204">
        <f>SUM(BK126:BK170)</f>
        <v>0</v>
      </c>
    </row>
    <row r="126" spans="1:65" s="2" customFormat="1" ht="21.75" customHeight="1">
      <c r="A126" s="33"/>
      <c r="B126" s="34"/>
      <c r="C126" s="207" t="s">
        <v>84</v>
      </c>
      <c r="D126" s="207" t="s">
        <v>157</v>
      </c>
      <c r="E126" s="208" t="s">
        <v>967</v>
      </c>
      <c r="F126" s="209" t="s">
        <v>968</v>
      </c>
      <c r="G126" s="210" t="s">
        <v>172</v>
      </c>
      <c r="H126" s="211">
        <v>258.5</v>
      </c>
      <c r="I126" s="212"/>
      <c r="J126" s="213">
        <f>ROUND(I126*H126,2)</f>
        <v>0</v>
      </c>
      <c r="K126" s="209" t="s">
        <v>161</v>
      </c>
      <c r="L126" s="38"/>
      <c r="M126" s="214" t="s">
        <v>1</v>
      </c>
      <c r="N126" s="215" t="s">
        <v>42</v>
      </c>
      <c r="O126" s="70"/>
      <c r="P126" s="216">
        <f>O126*H126</f>
        <v>0</v>
      </c>
      <c r="Q126" s="216">
        <v>0</v>
      </c>
      <c r="R126" s="216">
        <f>Q126*H126</f>
        <v>0</v>
      </c>
      <c r="S126" s="216">
        <v>0</v>
      </c>
      <c r="T126" s="217">
        <f>S126*H126</f>
        <v>0</v>
      </c>
      <c r="U126" s="33"/>
      <c r="V126" s="33"/>
      <c r="W126" s="33"/>
      <c r="X126" s="33"/>
      <c r="Y126" s="33"/>
      <c r="Z126" s="33"/>
      <c r="AA126" s="33"/>
      <c r="AB126" s="33"/>
      <c r="AC126" s="33"/>
      <c r="AD126" s="33"/>
      <c r="AE126" s="33"/>
      <c r="AR126" s="218" t="s">
        <v>162</v>
      </c>
      <c r="AT126" s="218" t="s">
        <v>157</v>
      </c>
      <c r="AU126" s="218" t="s">
        <v>86</v>
      </c>
      <c r="AY126" s="16" t="s">
        <v>154</v>
      </c>
      <c r="BE126" s="219">
        <f>IF(N126="základní",J126,0)</f>
        <v>0</v>
      </c>
      <c r="BF126" s="219">
        <f>IF(N126="snížená",J126,0)</f>
        <v>0</v>
      </c>
      <c r="BG126" s="219">
        <f>IF(N126="zákl. přenesená",J126,0)</f>
        <v>0</v>
      </c>
      <c r="BH126" s="219">
        <f>IF(N126="sníž. přenesená",J126,0)</f>
        <v>0</v>
      </c>
      <c r="BI126" s="219">
        <f>IF(N126="nulová",J126,0)</f>
        <v>0</v>
      </c>
      <c r="BJ126" s="16" t="s">
        <v>84</v>
      </c>
      <c r="BK126" s="219">
        <f>ROUND(I126*H126,2)</f>
        <v>0</v>
      </c>
      <c r="BL126" s="16" t="s">
        <v>162</v>
      </c>
      <c r="BM126" s="218" t="s">
        <v>1082</v>
      </c>
    </row>
    <row r="127" spans="1:65" s="2" customFormat="1" ht="19.5">
      <c r="A127" s="33"/>
      <c r="B127" s="34"/>
      <c r="C127" s="35"/>
      <c r="D127" s="220" t="s">
        <v>164</v>
      </c>
      <c r="E127" s="35"/>
      <c r="F127" s="221" t="s">
        <v>970</v>
      </c>
      <c r="G127" s="35"/>
      <c r="H127" s="35"/>
      <c r="I127" s="121"/>
      <c r="J127" s="35"/>
      <c r="K127" s="35"/>
      <c r="L127" s="38"/>
      <c r="M127" s="222"/>
      <c r="N127" s="223"/>
      <c r="O127" s="70"/>
      <c r="P127" s="70"/>
      <c r="Q127" s="70"/>
      <c r="R127" s="70"/>
      <c r="S127" s="70"/>
      <c r="T127" s="71"/>
      <c r="U127" s="33"/>
      <c r="V127" s="33"/>
      <c r="W127" s="33"/>
      <c r="X127" s="33"/>
      <c r="Y127" s="33"/>
      <c r="Z127" s="33"/>
      <c r="AA127" s="33"/>
      <c r="AB127" s="33"/>
      <c r="AC127" s="33"/>
      <c r="AD127" s="33"/>
      <c r="AE127" s="33"/>
      <c r="AT127" s="16" t="s">
        <v>164</v>
      </c>
      <c r="AU127" s="16" t="s">
        <v>86</v>
      </c>
    </row>
    <row r="128" spans="1:65" s="2" customFormat="1" ht="21.75" customHeight="1">
      <c r="A128" s="33"/>
      <c r="B128" s="34"/>
      <c r="C128" s="207" t="s">
        <v>86</v>
      </c>
      <c r="D128" s="207" t="s">
        <v>157</v>
      </c>
      <c r="E128" s="208" t="s">
        <v>1083</v>
      </c>
      <c r="F128" s="209" t="s">
        <v>1084</v>
      </c>
      <c r="G128" s="210" t="s">
        <v>198</v>
      </c>
      <c r="H128" s="211">
        <v>261.935</v>
      </c>
      <c r="I128" s="212"/>
      <c r="J128" s="213">
        <f>ROUND(I128*H128,2)</f>
        <v>0</v>
      </c>
      <c r="K128" s="209" t="s">
        <v>161</v>
      </c>
      <c r="L128" s="38"/>
      <c r="M128" s="214" t="s">
        <v>1</v>
      </c>
      <c r="N128" s="215" t="s">
        <v>42</v>
      </c>
      <c r="O128" s="70"/>
      <c r="P128" s="216">
        <f>O128*H128</f>
        <v>0</v>
      </c>
      <c r="Q128" s="216">
        <v>0</v>
      </c>
      <c r="R128" s="216">
        <f>Q128*H128</f>
        <v>0</v>
      </c>
      <c r="S128" s="216">
        <v>0</v>
      </c>
      <c r="T128" s="217">
        <f>S128*H128</f>
        <v>0</v>
      </c>
      <c r="U128" s="33"/>
      <c r="V128" s="33"/>
      <c r="W128" s="33"/>
      <c r="X128" s="33"/>
      <c r="Y128" s="33"/>
      <c r="Z128" s="33"/>
      <c r="AA128" s="33"/>
      <c r="AB128" s="33"/>
      <c r="AC128" s="33"/>
      <c r="AD128" s="33"/>
      <c r="AE128" s="33"/>
      <c r="AR128" s="218" t="s">
        <v>162</v>
      </c>
      <c r="AT128" s="218" t="s">
        <v>157</v>
      </c>
      <c r="AU128" s="218" t="s">
        <v>86</v>
      </c>
      <c r="AY128" s="16" t="s">
        <v>154</v>
      </c>
      <c r="BE128" s="219">
        <f>IF(N128="základní",J128,0)</f>
        <v>0</v>
      </c>
      <c r="BF128" s="219">
        <f>IF(N128="snížená",J128,0)</f>
        <v>0</v>
      </c>
      <c r="BG128" s="219">
        <f>IF(N128="zákl. přenesená",J128,0)</f>
        <v>0</v>
      </c>
      <c r="BH128" s="219">
        <f>IF(N128="sníž. přenesená",J128,0)</f>
        <v>0</v>
      </c>
      <c r="BI128" s="219">
        <f>IF(N128="nulová",J128,0)</f>
        <v>0</v>
      </c>
      <c r="BJ128" s="16" t="s">
        <v>84</v>
      </c>
      <c r="BK128" s="219">
        <f>ROUND(I128*H128,2)</f>
        <v>0</v>
      </c>
      <c r="BL128" s="16" t="s">
        <v>162</v>
      </c>
      <c r="BM128" s="218" t="s">
        <v>1085</v>
      </c>
    </row>
    <row r="129" spans="1:65" s="2" customFormat="1" ht="19.5">
      <c r="A129" s="33"/>
      <c r="B129" s="34"/>
      <c r="C129" s="35"/>
      <c r="D129" s="220" t="s">
        <v>164</v>
      </c>
      <c r="E129" s="35"/>
      <c r="F129" s="221" t="s">
        <v>1086</v>
      </c>
      <c r="G129" s="35"/>
      <c r="H129" s="35"/>
      <c r="I129" s="121"/>
      <c r="J129" s="35"/>
      <c r="K129" s="35"/>
      <c r="L129" s="38"/>
      <c r="M129" s="222"/>
      <c r="N129" s="223"/>
      <c r="O129" s="70"/>
      <c r="P129" s="70"/>
      <c r="Q129" s="70"/>
      <c r="R129" s="70"/>
      <c r="S129" s="70"/>
      <c r="T129" s="71"/>
      <c r="U129" s="33"/>
      <c r="V129" s="33"/>
      <c r="W129" s="33"/>
      <c r="X129" s="33"/>
      <c r="Y129" s="33"/>
      <c r="Z129" s="33"/>
      <c r="AA129" s="33"/>
      <c r="AB129" s="33"/>
      <c r="AC129" s="33"/>
      <c r="AD129" s="33"/>
      <c r="AE129" s="33"/>
      <c r="AT129" s="16" t="s">
        <v>164</v>
      </c>
      <c r="AU129" s="16" t="s">
        <v>86</v>
      </c>
    </row>
    <row r="130" spans="1:65" s="13" customFormat="1" ht="11.25">
      <c r="B130" s="225"/>
      <c r="C130" s="226"/>
      <c r="D130" s="220" t="s">
        <v>168</v>
      </c>
      <c r="E130" s="227" t="s">
        <v>1</v>
      </c>
      <c r="F130" s="228" t="s">
        <v>1087</v>
      </c>
      <c r="G130" s="226"/>
      <c r="H130" s="229">
        <v>261.935</v>
      </c>
      <c r="I130" s="230"/>
      <c r="J130" s="226"/>
      <c r="K130" s="226"/>
      <c r="L130" s="231"/>
      <c r="M130" s="232"/>
      <c r="N130" s="233"/>
      <c r="O130" s="233"/>
      <c r="P130" s="233"/>
      <c r="Q130" s="233"/>
      <c r="R130" s="233"/>
      <c r="S130" s="233"/>
      <c r="T130" s="234"/>
      <c r="AT130" s="235" t="s">
        <v>168</v>
      </c>
      <c r="AU130" s="235" t="s">
        <v>86</v>
      </c>
      <c r="AV130" s="13" t="s">
        <v>86</v>
      </c>
      <c r="AW130" s="13" t="s">
        <v>34</v>
      </c>
      <c r="AX130" s="13" t="s">
        <v>84</v>
      </c>
      <c r="AY130" s="235" t="s">
        <v>154</v>
      </c>
    </row>
    <row r="131" spans="1:65" s="2" customFormat="1" ht="16.5" customHeight="1">
      <c r="A131" s="33"/>
      <c r="B131" s="34"/>
      <c r="C131" s="207" t="s">
        <v>176</v>
      </c>
      <c r="D131" s="207" t="s">
        <v>157</v>
      </c>
      <c r="E131" s="208" t="s">
        <v>739</v>
      </c>
      <c r="F131" s="209" t="s">
        <v>1088</v>
      </c>
      <c r="G131" s="210" t="s">
        <v>198</v>
      </c>
      <c r="H131" s="211">
        <v>1.4139999999999999</v>
      </c>
      <c r="I131" s="212"/>
      <c r="J131" s="213">
        <f>ROUND(I131*H131,2)</f>
        <v>0</v>
      </c>
      <c r="K131" s="209" t="s">
        <v>1</v>
      </c>
      <c r="L131" s="38"/>
      <c r="M131" s="214" t="s">
        <v>1</v>
      </c>
      <c r="N131" s="215" t="s">
        <v>42</v>
      </c>
      <c r="O131" s="70"/>
      <c r="P131" s="216">
        <f>O131*H131</f>
        <v>0</v>
      </c>
      <c r="Q131" s="216">
        <v>0</v>
      </c>
      <c r="R131" s="216">
        <f>Q131*H131</f>
        <v>0</v>
      </c>
      <c r="S131" s="216">
        <v>0</v>
      </c>
      <c r="T131" s="217">
        <f>S131*H131</f>
        <v>0</v>
      </c>
      <c r="U131" s="33"/>
      <c r="V131" s="33"/>
      <c r="W131" s="33"/>
      <c r="X131" s="33"/>
      <c r="Y131" s="33"/>
      <c r="Z131" s="33"/>
      <c r="AA131" s="33"/>
      <c r="AB131" s="33"/>
      <c r="AC131" s="33"/>
      <c r="AD131" s="33"/>
      <c r="AE131" s="33"/>
      <c r="AR131" s="218" t="s">
        <v>638</v>
      </c>
      <c r="AT131" s="218" t="s">
        <v>157</v>
      </c>
      <c r="AU131" s="218" t="s">
        <v>86</v>
      </c>
      <c r="AY131" s="16" t="s">
        <v>154</v>
      </c>
      <c r="BE131" s="219">
        <f>IF(N131="základní",J131,0)</f>
        <v>0</v>
      </c>
      <c r="BF131" s="219">
        <f>IF(N131="snížená",J131,0)</f>
        <v>0</v>
      </c>
      <c r="BG131" s="219">
        <f>IF(N131="zákl. přenesená",J131,0)</f>
        <v>0</v>
      </c>
      <c r="BH131" s="219">
        <f>IF(N131="sníž. přenesená",J131,0)</f>
        <v>0</v>
      </c>
      <c r="BI131" s="219">
        <f>IF(N131="nulová",J131,0)</f>
        <v>0</v>
      </c>
      <c r="BJ131" s="16" t="s">
        <v>84</v>
      </c>
      <c r="BK131" s="219">
        <f>ROUND(I131*H131,2)</f>
        <v>0</v>
      </c>
      <c r="BL131" s="16" t="s">
        <v>638</v>
      </c>
      <c r="BM131" s="218" t="s">
        <v>1089</v>
      </c>
    </row>
    <row r="132" spans="1:65" s="2" customFormat="1" ht="11.25">
      <c r="A132" s="33"/>
      <c r="B132" s="34"/>
      <c r="C132" s="35"/>
      <c r="D132" s="220" t="s">
        <v>164</v>
      </c>
      <c r="E132" s="35"/>
      <c r="F132" s="221" t="s">
        <v>1090</v>
      </c>
      <c r="G132" s="35"/>
      <c r="H132" s="35"/>
      <c r="I132" s="121"/>
      <c r="J132" s="35"/>
      <c r="K132" s="35"/>
      <c r="L132" s="38"/>
      <c r="M132" s="222"/>
      <c r="N132" s="223"/>
      <c r="O132" s="70"/>
      <c r="P132" s="70"/>
      <c r="Q132" s="70"/>
      <c r="R132" s="70"/>
      <c r="S132" s="70"/>
      <c r="T132" s="71"/>
      <c r="U132" s="33"/>
      <c r="V132" s="33"/>
      <c r="W132" s="33"/>
      <c r="X132" s="33"/>
      <c r="Y132" s="33"/>
      <c r="Z132" s="33"/>
      <c r="AA132" s="33"/>
      <c r="AB132" s="33"/>
      <c r="AC132" s="33"/>
      <c r="AD132" s="33"/>
      <c r="AE132" s="33"/>
      <c r="AT132" s="16" t="s">
        <v>164</v>
      </c>
      <c r="AU132" s="16" t="s">
        <v>86</v>
      </c>
    </row>
    <row r="133" spans="1:65" s="13" customFormat="1" ht="11.25">
      <c r="B133" s="225"/>
      <c r="C133" s="226"/>
      <c r="D133" s="220" t="s">
        <v>168</v>
      </c>
      <c r="E133" s="227" t="s">
        <v>1</v>
      </c>
      <c r="F133" s="228" t="s">
        <v>1091</v>
      </c>
      <c r="G133" s="226"/>
      <c r="H133" s="229">
        <v>1.4139999999999999</v>
      </c>
      <c r="I133" s="230"/>
      <c r="J133" s="226"/>
      <c r="K133" s="226"/>
      <c r="L133" s="231"/>
      <c r="M133" s="232"/>
      <c r="N133" s="233"/>
      <c r="O133" s="233"/>
      <c r="P133" s="233"/>
      <c r="Q133" s="233"/>
      <c r="R133" s="233"/>
      <c r="S133" s="233"/>
      <c r="T133" s="234"/>
      <c r="AT133" s="235" t="s">
        <v>168</v>
      </c>
      <c r="AU133" s="235" t="s">
        <v>86</v>
      </c>
      <c r="AV133" s="13" t="s">
        <v>86</v>
      </c>
      <c r="AW133" s="13" t="s">
        <v>34</v>
      </c>
      <c r="AX133" s="13" t="s">
        <v>84</v>
      </c>
      <c r="AY133" s="235" t="s">
        <v>154</v>
      </c>
    </row>
    <row r="134" spans="1:65" s="2" customFormat="1" ht="16.5" customHeight="1">
      <c r="A134" s="33"/>
      <c r="B134" s="34"/>
      <c r="C134" s="207" t="s">
        <v>162</v>
      </c>
      <c r="D134" s="207" t="s">
        <v>157</v>
      </c>
      <c r="E134" s="208" t="s">
        <v>746</v>
      </c>
      <c r="F134" s="209" t="s">
        <v>1092</v>
      </c>
      <c r="G134" s="210" t="s">
        <v>198</v>
      </c>
      <c r="H134" s="211">
        <v>3.161</v>
      </c>
      <c r="I134" s="212"/>
      <c r="J134" s="213">
        <f>ROUND(I134*H134,2)</f>
        <v>0</v>
      </c>
      <c r="K134" s="209" t="s">
        <v>1</v>
      </c>
      <c r="L134" s="38"/>
      <c r="M134" s="214" t="s">
        <v>1</v>
      </c>
      <c r="N134" s="215" t="s">
        <v>42</v>
      </c>
      <c r="O134" s="70"/>
      <c r="P134" s="216">
        <f>O134*H134</f>
        <v>0</v>
      </c>
      <c r="Q134" s="216">
        <v>0</v>
      </c>
      <c r="R134" s="216">
        <f>Q134*H134</f>
        <v>0</v>
      </c>
      <c r="S134" s="216">
        <v>0</v>
      </c>
      <c r="T134" s="217">
        <f>S134*H134</f>
        <v>0</v>
      </c>
      <c r="U134" s="33"/>
      <c r="V134" s="33"/>
      <c r="W134" s="33"/>
      <c r="X134" s="33"/>
      <c r="Y134" s="33"/>
      <c r="Z134" s="33"/>
      <c r="AA134" s="33"/>
      <c r="AB134" s="33"/>
      <c r="AC134" s="33"/>
      <c r="AD134" s="33"/>
      <c r="AE134" s="33"/>
      <c r="AR134" s="218" t="s">
        <v>638</v>
      </c>
      <c r="AT134" s="218" t="s">
        <v>157</v>
      </c>
      <c r="AU134" s="218" t="s">
        <v>86</v>
      </c>
      <c r="AY134" s="16" t="s">
        <v>154</v>
      </c>
      <c r="BE134" s="219">
        <f>IF(N134="základní",J134,0)</f>
        <v>0</v>
      </c>
      <c r="BF134" s="219">
        <f>IF(N134="snížená",J134,0)</f>
        <v>0</v>
      </c>
      <c r="BG134" s="219">
        <f>IF(N134="zákl. přenesená",J134,0)</f>
        <v>0</v>
      </c>
      <c r="BH134" s="219">
        <f>IF(N134="sníž. přenesená",J134,0)</f>
        <v>0</v>
      </c>
      <c r="BI134" s="219">
        <f>IF(N134="nulová",J134,0)</f>
        <v>0</v>
      </c>
      <c r="BJ134" s="16" t="s">
        <v>84</v>
      </c>
      <c r="BK134" s="219">
        <f>ROUND(I134*H134,2)</f>
        <v>0</v>
      </c>
      <c r="BL134" s="16" t="s">
        <v>638</v>
      </c>
      <c r="BM134" s="218" t="s">
        <v>1093</v>
      </c>
    </row>
    <row r="135" spans="1:65" s="2" customFormat="1" ht="19.5">
      <c r="A135" s="33"/>
      <c r="B135" s="34"/>
      <c r="C135" s="35"/>
      <c r="D135" s="220" t="s">
        <v>164</v>
      </c>
      <c r="E135" s="35"/>
      <c r="F135" s="221" t="s">
        <v>1094</v>
      </c>
      <c r="G135" s="35"/>
      <c r="H135" s="35"/>
      <c r="I135" s="121"/>
      <c r="J135" s="35"/>
      <c r="K135" s="35"/>
      <c r="L135" s="38"/>
      <c r="M135" s="222"/>
      <c r="N135" s="223"/>
      <c r="O135" s="70"/>
      <c r="P135" s="70"/>
      <c r="Q135" s="70"/>
      <c r="R135" s="70"/>
      <c r="S135" s="70"/>
      <c r="T135" s="71"/>
      <c r="U135" s="33"/>
      <c r="V135" s="33"/>
      <c r="W135" s="33"/>
      <c r="X135" s="33"/>
      <c r="Y135" s="33"/>
      <c r="Z135" s="33"/>
      <c r="AA135" s="33"/>
      <c r="AB135" s="33"/>
      <c r="AC135" s="33"/>
      <c r="AD135" s="33"/>
      <c r="AE135" s="33"/>
      <c r="AT135" s="16" t="s">
        <v>164</v>
      </c>
      <c r="AU135" s="16" t="s">
        <v>86</v>
      </c>
    </row>
    <row r="136" spans="1:65" s="13" customFormat="1" ht="11.25">
      <c r="B136" s="225"/>
      <c r="C136" s="226"/>
      <c r="D136" s="220" t="s">
        <v>168</v>
      </c>
      <c r="E136" s="227" t="s">
        <v>1</v>
      </c>
      <c r="F136" s="228" t="s">
        <v>1095</v>
      </c>
      <c r="G136" s="226"/>
      <c r="H136" s="229">
        <v>3.161</v>
      </c>
      <c r="I136" s="230"/>
      <c r="J136" s="226"/>
      <c r="K136" s="226"/>
      <c r="L136" s="231"/>
      <c r="M136" s="232"/>
      <c r="N136" s="233"/>
      <c r="O136" s="233"/>
      <c r="P136" s="233"/>
      <c r="Q136" s="233"/>
      <c r="R136" s="233"/>
      <c r="S136" s="233"/>
      <c r="T136" s="234"/>
      <c r="AT136" s="235" t="s">
        <v>168</v>
      </c>
      <c r="AU136" s="235" t="s">
        <v>86</v>
      </c>
      <c r="AV136" s="13" t="s">
        <v>86</v>
      </c>
      <c r="AW136" s="13" t="s">
        <v>34</v>
      </c>
      <c r="AX136" s="13" t="s">
        <v>84</v>
      </c>
      <c r="AY136" s="235" t="s">
        <v>154</v>
      </c>
    </row>
    <row r="137" spans="1:65" s="2" customFormat="1" ht="16.5" customHeight="1">
      <c r="A137" s="33"/>
      <c r="B137" s="34"/>
      <c r="C137" s="207" t="s">
        <v>155</v>
      </c>
      <c r="D137" s="207" t="s">
        <v>157</v>
      </c>
      <c r="E137" s="208" t="s">
        <v>753</v>
      </c>
      <c r="F137" s="209" t="s">
        <v>1096</v>
      </c>
      <c r="G137" s="210" t="s">
        <v>198</v>
      </c>
      <c r="H137" s="211">
        <v>0.26300000000000001</v>
      </c>
      <c r="I137" s="212"/>
      <c r="J137" s="213">
        <f>ROUND(I137*H137,2)</f>
        <v>0</v>
      </c>
      <c r="K137" s="209" t="s">
        <v>1</v>
      </c>
      <c r="L137" s="38"/>
      <c r="M137" s="214" t="s">
        <v>1</v>
      </c>
      <c r="N137" s="215" t="s">
        <v>42</v>
      </c>
      <c r="O137" s="70"/>
      <c r="P137" s="216">
        <f>O137*H137</f>
        <v>0</v>
      </c>
      <c r="Q137" s="216">
        <v>0</v>
      </c>
      <c r="R137" s="216">
        <f>Q137*H137</f>
        <v>0</v>
      </c>
      <c r="S137" s="216">
        <v>0</v>
      </c>
      <c r="T137" s="217">
        <f>S137*H137</f>
        <v>0</v>
      </c>
      <c r="U137" s="33"/>
      <c r="V137" s="33"/>
      <c r="W137" s="33"/>
      <c r="X137" s="33"/>
      <c r="Y137" s="33"/>
      <c r="Z137" s="33"/>
      <c r="AA137" s="33"/>
      <c r="AB137" s="33"/>
      <c r="AC137" s="33"/>
      <c r="AD137" s="33"/>
      <c r="AE137" s="33"/>
      <c r="AR137" s="218" t="s">
        <v>638</v>
      </c>
      <c r="AT137" s="218" t="s">
        <v>157</v>
      </c>
      <c r="AU137" s="218" t="s">
        <v>86</v>
      </c>
      <c r="AY137" s="16" t="s">
        <v>154</v>
      </c>
      <c r="BE137" s="219">
        <f>IF(N137="základní",J137,0)</f>
        <v>0</v>
      </c>
      <c r="BF137" s="219">
        <f>IF(N137="snížená",J137,0)</f>
        <v>0</v>
      </c>
      <c r="BG137" s="219">
        <f>IF(N137="zákl. přenesená",J137,0)</f>
        <v>0</v>
      </c>
      <c r="BH137" s="219">
        <f>IF(N137="sníž. přenesená",J137,0)</f>
        <v>0</v>
      </c>
      <c r="BI137" s="219">
        <f>IF(N137="nulová",J137,0)</f>
        <v>0</v>
      </c>
      <c r="BJ137" s="16" t="s">
        <v>84</v>
      </c>
      <c r="BK137" s="219">
        <f>ROUND(I137*H137,2)</f>
        <v>0</v>
      </c>
      <c r="BL137" s="16" t="s">
        <v>638</v>
      </c>
      <c r="BM137" s="218" t="s">
        <v>1097</v>
      </c>
    </row>
    <row r="138" spans="1:65" s="2" customFormat="1" ht="19.5">
      <c r="A138" s="33"/>
      <c r="B138" s="34"/>
      <c r="C138" s="35"/>
      <c r="D138" s="220" t="s">
        <v>164</v>
      </c>
      <c r="E138" s="35"/>
      <c r="F138" s="221" t="s">
        <v>1098</v>
      </c>
      <c r="G138" s="35"/>
      <c r="H138" s="35"/>
      <c r="I138" s="121"/>
      <c r="J138" s="35"/>
      <c r="K138" s="35"/>
      <c r="L138" s="38"/>
      <c r="M138" s="222"/>
      <c r="N138" s="223"/>
      <c r="O138" s="70"/>
      <c r="P138" s="70"/>
      <c r="Q138" s="70"/>
      <c r="R138" s="70"/>
      <c r="S138" s="70"/>
      <c r="T138" s="71"/>
      <c r="U138" s="33"/>
      <c r="V138" s="33"/>
      <c r="W138" s="33"/>
      <c r="X138" s="33"/>
      <c r="Y138" s="33"/>
      <c r="Z138" s="33"/>
      <c r="AA138" s="33"/>
      <c r="AB138" s="33"/>
      <c r="AC138" s="33"/>
      <c r="AD138" s="33"/>
      <c r="AE138" s="33"/>
      <c r="AT138" s="16" t="s">
        <v>164</v>
      </c>
      <c r="AU138" s="16" t="s">
        <v>86</v>
      </c>
    </row>
    <row r="139" spans="1:65" s="13" customFormat="1" ht="11.25">
      <c r="B139" s="225"/>
      <c r="C139" s="226"/>
      <c r="D139" s="220" t="s">
        <v>168</v>
      </c>
      <c r="E139" s="227" t="s">
        <v>1</v>
      </c>
      <c r="F139" s="228" t="s">
        <v>1099</v>
      </c>
      <c r="G139" s="226"/>
      <c r="H139" s="229">
        <v>0.26300000000000001</v>
      </c>
      <c r="I139" s="230"/>
      <c r="J139" s="226"/>
      <c r="K139" s="226"/>
      <c r="L139" s="231"/>
      <c r="M139" s="232"/>
      <c r="N139" s="233"/>
      <c r="O139" s="233"/>
      <c r="P139" s="233"/>
      <c r="Q139" s="233"/>
      <c r="R139" s="233"/>
      <c r="S139" s="233"/>
      <c r="T139" s="234"/>
      <c r="AT139" s="235" t="s">
        <v>168</v>
      </c>
      <c r="AU139" s="235" t="s">
        <v>86</v>
      </c>
      <c r="AV139" s="13" t="s">
        <v>86</v>
      </c>
      <c r="AW139" s="13" t="s">
        <v>34</v>
      </c>
      <c r="AX139" s="13" t="s">
        <v>84</v>
      </c>
      <c r="AY139" s="235" t="s">
        <v>154</v>
      </c>
    </row>
    <row r="140" spans="1:65" s="2" customFormat="1" ht="21.75" customHeight="1">
      <c r="A140" s="33"/>
      <c r="B140" s="34"/>
      <c r="C140" s="207" t="s">
        <v>195</v>
      </c>
      <c r="D140" s="207" t="s">
        <v>157</v>
      </c>
      <c r="E140" s="208" t="s">
        <v>1100</v>
      </c>
      <c r="F140" s="209" t="s">
        <v>1101</v>
      </c>
      <c r="G140" s="210" t="s">
        <v>160</v>
      </c>
      <c r="H140" s="211">
        <v>87.4</v>
      </c>
      <c r="I140" s="212"/>
      <c r="J140" s="213">
        <f>ROUND(I140*H140,2)</f>
        <v>0</v>
      </c>
      <c r="K140" s="209" t="s">
        <v>161</v>
      </c>
      <c r="L140" s="38"/>
      <c r="M140" s="214" t="s">
        <v>1</v>
      </c>
      <c r="N140" s="215" t="s">
        <v>42</v>
      </c>
      <c r="O140" s="70"/>
      <c r="P140" s="216">
        <f>O140*H140</f>
        <v>0</v>
      </c>
      <c r="Q140" s="216">
        <v>0</v>
      </c>
      <c r="R140" s="216">
        <f>Q140*H140</f>
        <v>0</v>
      </c>
      <c r="S140" s="216">
        <v>0</v>
      </c>
      <c r="T140" s="217">
        <f>S140*H140</f>
        <v>0</v>
      </c>
      <c r="U140" s="33"/>
      <c r="V140" s="33"/>
      <c r="W140" s="33"/>
      <c r="X140" s="33"/>
      <c r="Y140" s="33"/>
      <c r="Z140" s="33"/>
      <c r="AA140" s="33"/>
      <c r="AB140" s="33"/>
      <c r="AC140" s="33"/>
      <c r="AD140" s="33"/>
      <c r="AE140" s="33"/>
      <c r="AR140" s="218" t="s">
        <v>162</v>
      </c>
      <c r="AT140" s="218" t="s">
        <v>157</v>
      </c>
      <c r="AU140" s="218" t="s">
        <v>86</v>
      </c>
      <c r="AY140" s="16" t="s">
        <v>154</v>
      </c>
      <c r="BE140" s="219">
        <f>IF(N140="základní",J140,0)</f>
        <v>0</v>
      </c>
      <c r="BF140" s="219">
        <f>IF(N140="snížená",J140,0)</f>
        <v>0</v>
      </c>
      <c r="BG140" s="219">
        <f>IF(N140="zákl. přenesená",J140,0)</f>
        <v>0</v>
      </c>
      <c r="BH140" s="219">
        <f>IF(N140="sníž. přenesená",J140,0)</f>
        <v>0</v>
      </c>
      <c r="BI140" s="219">
        <f>IF(N140="nulová",J140,0)</f>
        <v>0</v>
      </c>
      <c r="BJ140" s="16" t="s">
        <v>84</v>
      </c>
      <c r="BK140" s="219">
        <f>ROUND(I140*H140,2)</f>
        <v>0</v>
      </c>
      <c r="BL140" s="16" t="s">
        <v>162</v>
      </c>
      <c r="BM140" s="218" t="s">
        <v>1102</v>
      </c>
    </row>
    <row r="141" spans="1:65" s="2" customFormat="1" ht="11.25">
      <c r="A141" s="33"/>
      <c r="B141" s="34"/>
      <c r="C141" s="35"/>
      <c r="D141" s="220" t="s">
        <v>164</v>
      </c>
      <c r="E141" s="35"/>
      <c r="F141" s="221" t="s">
        <v>1103</v>
      </c>
      <c r="G141" s="35"/>
      <c r="H141" s="35"/>
      <c r="I141" s="121"/>
      <c r="J141" s="35"/>
      <c r="K141" s="35"/>
      <c r="L141" s="38"/>
      <c r="M141" s="222"/>
      <c r="N141" s="223"/>
      <c r="O141" s="70"/>
      <c r="P141" s="70"/>
      <c r="Q141" s="70"/>
      <c r="R141" s="70"/>
      <c r="S141" s="70"/>
      <c r="T141" s="71"/>
      <c r="U141" s="33"/>
      <c r="V141" s="33"/>
      <c r="W141" s="33"/>
      <c r="X141" s="33"/>
      <c r="Y141" s="33"/>
      <c r="Z141" s="33"/>
      <c r="AA141" s="33"/>
      <c r="AB141" s="33"/>
      <c r="AC141" s="33"/>
      <c r="AD141" s="33"/>
      <c r="AE141" s="33"/>
      <c r="AT141" s="16" t="s">
        <v>164</v>
      </c>
      <c r="AU141" s="16" t="s">
        <v>86</v>
      </c>
    </row>
    <row r="142" spans="1:65" s="2" customFormat="1" ht="21.75" customHeight="1">
      <c r="A142" s="33"/>
      <c r="B142" s="34"/>
      <c r="C142" s="207" t="s">
        <v>202</v>
      </c>
      <c r="D142" s="207" t="s">
        <v>157</v>
      </c>
      <c r="E142" s="208" t="s">
        <v>1104</v>
      </c>
      <c r="F142" s="209" t="s">
        <v>1105</v>
      </c>
      <c r="G142" s="210" t="s">
        <v>172</v>
      </c>
      <c r="H142" s="211">
        <v>50.122999999999998</v>
      </c>
      <c r="I142" s="212"/>
      <c r="J142" s="213">
        <f>ROUND(I142*H142,2)</f>
        <v>0</v>
      </c>
      <c r="K142" s="209" t="s">
        <v>161</v>
      </c>
      <c r="L142" s="38"/>
      <c r="M142" s="214" t="s">
        <v>1</v>
      </c>
      <c r="N142" s="215" t="s">
        <v>42</v>
      </c>
      <c r="O142" s="70"/>
      <c r="P142" s="216">
        <f>O142*H142</f>
        <v>0</v>
      </c>
      <c r="Q142" s="216">
        <v>0</v>
      </c>
      <c r="R142" s="216">
        <f>Q142*H142</f>
        <v>0</v>
      </c>
      <c r="S142" s="216">
        <v>0</v>
      </c>
      <c r="T142" s="217">
        <f>S142*H142</f>
        <v>0</v>
      </c>
      <c r="U142" s="33"/>
      <c r="V142" s="33"/>
      <c r="W142" s="33"/>
      <c r="X142" s="33"/>
      <c r="Y142" s="33"/>
      <c r="Z142" s="33"/>
      <c r="AA142" s="33"/>
      <c r="AB142" s="33"/>
      <c r="AC142" s="33"/>
      <c r="AD142" s="33"/>
      <c r="AE142" s="33"/>
      <c r="AR142" s="218" t="s">
        <v>162</v>
      </c>
      <c r="AT142" s="218" t="s">
        <v>157</v>
      </c>
      <c r="AU142" s="218" t="s">
        <v>86</v>
      </c>
      <c r="AY142" s="16" t="s">
        <v>154</v>
      </c>
      <c r="BE142" s="219">
        <f>IF(N142="základní",J142,0)</f>
        <v>0</v>
      </c>
      <c r="BF142" s="219">
        <f>IF(N142="snížená",J142,0)</f>
        <v>0</v>
      </c>
      <c r="BG142" s="219">
        <f>IF(N142="zákl. přenesená",J142,0)</f>
        <v>0</v>
      </c>
      <c r="BH142" s="219">
        <f>IF(N142="sníž. přenesená",J142,0)</f>
        <v>0</v>
      </c>
      <c r="BI142" s="219">
        <f>IF(N142="nulová",J142,0)</f>
        <v>0</v>
      </c>
      <c r="BJ142" s="16" t="s">
        <v>84</v>
      </c>
      <c r="BK142" s="219">
        <f>ROUND(I142*H142,2)</f>
        <v>0</v>
      </c>
      <c r="BL142" s="16" t="s">
        <v>162</v>
      </c>
      <c r="BM142" s="218" t="s">
        <v>1106</v>
      </c>
    </row>
    <row r="143" spans="1:65" s="2" customFormat="1" ht="19.5">
      <c r="A143" s="33"/>
      <c r="B143" s="34"/>
      <c r="C143" s="35"/>
      <c r="D143" s="220" t="s">
        <v>164</v>
      </c>
      <c r="E143" s="35"/>
      <c r="F143" s="221" t="s">
        <v>1107</v>
      </c>
      <c r="G143" s="35"/>
      <c r="H143" s="35"/>
      <c r="I143" s="121"/>
      <c r="J143" s="35"/>
      <c r="K143" s="35"/>
      <c r="L143" s="38"/>
      <c r="M143" s="222"/>
      <c r="N143" s="223"/>
      <c r="O143" s="70"/>
      <c r="P143" s="70"/>
      <c r="Q143" s="70"/>
      <c r="R143" s="70"/>
      <c r="S143" s="70"/>
      <c r="T143" s="71"/>
      <c r="U143" s="33"/>
      <c r="V143" s="33"/>
      <c r="W143" s="33"/>
      <c r="X143" s="33"/>
      <c r="Y143" s="33"/>
      <c r="Z143" s="33"/>
      <c r="AA143" s="33"/>
      <c r="AB143" s="33"/>
      <c r="AC143" s="33"/>
      <c r="AD143" s="33"/>
      <c r="AE143" s="33"/>
      <c r="AT143" s="16" t="s">
        <v>164</v>
      </c>
      <c r="AU143" s="16" t="s">
        <v>86</v>
      </c>
    </row>
    <row r="144" spans="1:65" s="13" customFormat="1" ht="11.25">
      <c r="B144" s="225"/>
      <c r="C144" s="226"/>
      <c r="D144" s="220" t="s">
        <v>168</v>
      </c>
      <c r="E144" s="227" t="s">
        <v>1</v>
      </c>
      <c r="F144" s="228" t="s">
        <v>1108</v>
      </c>
      <c r="G144" s="226"/>
      <c r="H144" s="229">
        <v>50.122999999999998</v>
      </c>
      <c r="I144" s="230"/>
      <c r="J144" s="226"/>
      <c r="K144" s="226"/>
      <c r="L144" s="231"/>
      <c r="M144" s="232"/>
      <c r="N144" s="233"/>
      <c r="O144" s="233"/>
      <c r="P144" s="233"/>
      <c r="Q144" s="233"/>
      <c r="R144" s="233"/>
      <c r="S144" s="233"/>
      <c r="T144" s="234"/>
      <c r="AT144" s="235" t="s">
        <v>168</v>
      </c>
      <c r="AU144" s="235" t="s">
        <v>86</v>
      </c>
      <c r="AV144" s="13" t="s">
        <v>86</v>
      </c>
      <c r="AW144" s="13" t="s">
        <v>34</v>
      </c>
      <c r="AX144" s="13" t="s">
        <v>84</v>
      </c>
      <c r="AY144" s="235" t="s">
        <v>154</v>
      </c>
    </row>
    <row r="145" spans="1:65" s="2" customFormat="1" ht="21.75" customHeight="1">
      <c r="A145" s="33"/>
      <c r="B145" s="34"/>
      <c r="C145" s="207" t="s">
        <v>208</v>
      </c>
      <c r="D145" s="207" t="s">
        <v>157</v>
      </c>
      <c r="E145" s="208" t="s">
        <v>723</v>
      </c>
      <c r="F145" s="209" t="s">
        <v>724</v>
      </c>
      <c r="G145" s="210" t="s">
        <v>198</v>
      </c>
      <c r="H145" s="211">
        <v>76.275999999999996</v>
      </c>
      <c r="I145" s="212"/>
      <c r="J145" s="213">
        <f>ROUND(I145*H145,2)</f>
        <v>0</v>
      </c>
      <c r="K145" s="209" t="s">
        <v>161</v>
      </c>
      <c r="L145" s="38"/>
      <c r="M145" s="214" t="s">
        <v>1</v>
      </c>
      <c r="N145" s="215" t="s">
        <v>42</v>
      </c>
      <c r="O145" s="70"/>
      <c r="P145" s="216">
        <f>O145*H145</f>
        <v>0</v>
      </c>
      <c r="Q145" s="216">
        <v>0</v>
      </c>
      <c r="R145" s="216">
        <f>Q145*H145</f>
        <v>0</v>
      </c>
      <c r="S145" s="216">
        <v>0</v>
      </c>
      <c r="T145" s="217">
        <f>S145*H145</f>
        <v>0</v>
      </c>
      <c r="U145" s="33"/>
      <c r="V145" s="33"/>
      <c r="W145" s="33"/>
      <c r="X145" s="33"/>
      <c r="Y145" s="33"/>
      <c r="Z145" s="33"/>
      <c r="AA145" s="33"/>
      <c r="AB145" s="33"/>
      <c r="AC145" s="33"/>
      <c r="AD145" s="33"/>
      <c r="AE145" s="33"/>
      <c r="AR145" s="218" t="s">
        <v>162</v>
      </c>
      <c r="AT145" s="218" t="s">
        <v>157</v>
      </c>
      <c r="AU145" s="218" t="s">
        <v>86</v>
      </c>
      <c r="AY145" s="16" t="s">
        <v>154</v>
      </c>
      <c r="BE145" s="219">
        <f>IF(N145="základní",J145,0)</f>
        <v>0</v>
      </c>
      <c r="BF145" s="219">
        <f>IF(N145="snížená",J145,0)</f>
        <v>0</v>
      </c>
      <c r="BG145" s="219">
        <f>IF(N145="zákl. přenesená",J145,0)</f>
        <v>0</v>
      </c>
      <c r="BH145" s="219">
        <f>IF(N145="sníž. přenesená",J145,0)</f>
        <v>0</v>
      </c>
      <c r="BI145" s="219">
        <f>IF(N145="nulová",J145,0)</f>
        <v>0</v>
      </c>
      <c r="BJ145" s="16" t="s">
        <v>84</v>
      </c>
      <c r="BK145" s="219">
        <f>ROUND(I145*H145,2)</f>
        <v>0</v>
      </c>
      <c r="BL145" s="16" t="s">
        <v>162</v>
      </c>
      <c r="BM145" s="218" t="s">
        <v>1109</v>
      </c>
    </row>
    <row r="146" spans="1:65" s="2" customFormat="1" ht="19.5">
      <c r="A146" s="33"/>
      <c r="B146" s="34"/>
      <c r="C146" s="35"/>
      <c r="D146" s="220" t="s">
        <v>164</v>
      </c>
      <c r="E146" s="35"/>
      <c r="F146" s="221" t="s">
        <v>726</v>
      </c>
      <c r="G146" s="35"/>
      <c r="H146" s="35"/>
      <c r="I146" s="121"/>
      <c r="J146" s="35"/>
      <c r="K146" s="35"/>
      <c r="L146" s="38"/>
      <c r="M146" s="222"/>
      <c r="N146" s="223"/>
      <c r="O146" s="70"/>
      <c r="P146" s="70"/>
      <c r="Q146" s="70"/>
      <c r="R146" s="70"/>
      <c r="S146" s="70"/>
      <c r="T146" s="71"/>
      <c r="U146" s="33"/>
      <c r="V146" s="33"/>
      <c r="W146" s="33"/>
      <c r="X146" s="33"/>
      <c r="Y146" s="33"/>
      <c r="Z146" s="33"/>
      <c r="AA146" s="33"/>
      <c r="AB146" s="33"/>
      <c r="AC146" s="33"/>
      <c r="AD146" s="33"/>
      <c r="AE146" s="33"/>
      <c r="AT146" s="16" t="s">
        <v>164</v>
      </c>
      <c r="AU146" s="16" t="s">
        <v>86</v>
      </c>
    </row>
    <row r="147" spans="1:65" s="13" customFormat="1" ht="11.25">
      <c r="B147" s="225"/>
      <c r="C147" s="226"/>
      <c r="D147" s="220" t="s">
        <v>168</v>
      </c>
      <c r="E147" s="227" t="s">
        <v>1</v>
      </c>
      <c r="F147" s="228" t="s">
        <v>1110</v>
      </c>
      <c r="G147" s="226"/>
      <c r="H147" s="229">
        <v>76.275999999999996</v>
      </c>
      <c r="I147" s="230"/>
      <c r="J147" s="226"/>
      <c r="K147" s="226"/>
      <c r="L147" s="231"/>
      <c r="M147" s="232"/>
      <c r="N147" s="233"/>
      <c r="O147" s="233"/>
      <c r="P147" s="233"/>
      <c r="Q147" s="233"/>
      <c r="R147" s="233"/>
      <c r="S147" s="233"/>
      <c r="T147" s="234"/>
      <c r="AT147" s="235" t="s">
        <v>168</v>
      </c>
      <c r="AU147" s="235" t="s">
        <v>86</v>
      </c>
      <c r="AV147" s="13" t="s">
        <v>86</v>
      </c>
      <c r="AW147" s="13" t="s">
        <v>34</v>
      </c>
      <c r="AX147" s="13" t="s">
        <v>84</v>
      </c>
      <c r="AY147" s="235" t="s">
        <v>154</v>
      </c>
    </row>
    <row r="148" spans="1:65" s="2" customFormat="1" ht="21.75" customHeight="1">
      <c r="A148" s="33"/>
      <c r="B148" s="34"/>
      <c r="C148" s="207" t="s">
        <v>214</v>
      </c>
      <c r="D148" s="207" t="s">
        <v>157</v>
      </c>
      <c r="E148" s="208" t="s">
        <v>775</v>
      </c>
      <c r="F148" s="209" t="s">
        <v>776</v>
      </c>
      <c r="G148" s="210" t="s">
        <v>160</v>
      </c>
      <c r="H148" s="211">
        <v>55.8</v>
      </c>
      <c r="I148" s="212"/>
      <c r="J148" s="213">
        <f>ROUND(I148*H148,2)</f>
        <v>0</v>
      </c>
      <c r="K148" s="209" t="s">
        <v>161</v>
      </c>
      <c r="L148" s="38"/>
      <c r="M148" s="214" t="s">
        <v>1</v>
      </c>
      <c r="N148" s="215" t="s">
        <v>42</v>
      </c>
      <c r="O148" s="70"/>
      <c r="P148" s="216">
        <f>O148*H148</f>
        <v>0</v>
      </c>
      <c r="Q148" s="216">
        <v>0</v>
      </c>
      <c r="R148" s="216">
        <f>Q148*H148</f>
        <v>0</v>
      </c>
      <c r="S148" s="216">
        <v>0</v>
      </c>
      <c r="T148" s="217">
        <f>S148*H148</f>
        <v>0</v>
      </c>
      <c r="U148" s="33"/>
      <c r="V148" s="33"/>
      <c r="W148" s="33"/>
      <c r="X148" s="33"/>
      <c r="Y148" s="33"/>
      <c r="Z148" s="33"/>
      <c r="AA148" s="33"/>
      <c r="AB148" s="33"/>
      <c r="AC148" s="33"/>
      <c r="AD148" s="33"/>
      <c r="AE148" s="33"/>
      <c r="AR148" s="218" t="s">
        <v>162</v>
      </c>
      <c r="AT148" s="218" t="s">
        <v>157</v>
      </c>
      <c r="AU148" s="218" t="s">
        <v>86</v>
      </c>
      <c r="AY148" s="16" t="s">
        <v>154</v>
      </c>
      <c r="BE148" s="219">
        <f>IF(N148="základní",J148,0)</f>
        <v>0</v>
      </c>
      <c r="BF148" s="219">
        <f>IF(N148="snížená",J148,0)</f>
        <v>0</v>
      </c>
      <c r="BG148" s="219">
        <f>IF(N148="zákl. přenesená",J148,0)</f>
        <v>0</v>
      </c>
      <c r="BH148" s="219">
        <f>IF(N148="sníž. přenesená",J148,0)</f>
        <v>0</v>
      </c>
      <c r="BI148" s="219">
        <f>IF(N148="nulová",J148,0)</f>
        <v>0</v>
      </c>
      <c r="BJ148" s="16" t="s">
        <v>84</v>
      </c>
      <c r="BK148" s="219">
        <f>ROUND(I148*H148,2)</f>
        <v>0</v>
      </c>
      <c r="BL148" s="16" t="s">
        <v>162</v>
      </c>
      <c r="BM148" s="218" t="s">
        <v>1111</v>
      </c>
    </row>
    <row r="149" spans="1:65" s="2" customFormat="1" ht="19.5">
      <c r="A149" s="33"/>
      <c r="B149" s="34"/>
      <c r="C149" s="35"/>
      <c r="D149" s="220" t="s">
        <v>164</v>
      </c>
      <c r="E149" s="35"/>
      <c r="F149" s="221" t="s">
        <v>778</v>
      </c>
      <c r="G149" s="35"/>
      <c r="H149" s="35"/>
      <c r="I149" s="121"/>
      <c r="J149" s="35"/>
      <c r="K149" s="35"/>
      <c r="L149" s="38"/>
      <c r="M149" s="222"/>
      <c r="N149" s="223"/>
      <c r="O149" s="70"/>
      <c r="P149" s="70"/>
      <c r="Q149" s="70"/>
      <c r="R149" s="70"/>
      <c r="S149" s="70"/>
      <c r="T149" s="71"/>
      <c r="U149" s="33"/>
      <c r="V149" s="33"/>
      <c r="W149" s="33"/>
      <c r="X149" s="33"/>
      <c r="Y149" s="33"/>
      <c r="Z149" s="33"/>
      <c r="AA149" s="33"/>
      <c r="AB149" s="33"/>
      <c r="AC149" s="33"/>
      <c r="AD149" s="33"/>
      <c r="AE149" s="33"/>
      <c r="AT149" s="16" t="s">
        <v>164</v>
      </c>
      <c r="AU149" s="16" t="s">
        <v>86</v>
      </c>
    </row>
    <row r="150" spans="1:65" s="2" customFormat="1" ht="21.75" customHeight="1">
      <c r="A150" s="33"/>
      <c r="B150" s="34"/>
      <c r="C150" s="247" t="s">
        <v>220</v>
      </c>
      <c r="D150" s="247" t="s">
        <v>443</v>
      </c>
      <c r="E150" s="248" t="s">
        <v>1112</v>
      </c>
      <c r="F150" s="249" t="s">
        <v>1113</v>
      </c>
      <c r="G150" s="250" t="s">
        <v>179</v>
      </c>
      <c r="H150" s="251">
        <v>56</v>
      </c>
      <c r="I150" s="252"/>
      <c r="J150" s="253">
        <f>ROUND(I150*H150,2)</f>
        <v>0</v>
      </c>
      <c r="K150" s="249" t="s">
        <v>161</v>
      </c>
      <c r="L150" s="254"/>
      <c r="M150" s="255" t="s">
        <v>1</v>
      </c>
      <c r="N150" s="256" t="s">
        <v>42</v>
      </c>
      <c r="O150" s="70"/>
      <c r="P150" s="216">
        <f>O150*H150</f>
        <v>0</v>
      </c>
      <c r="Q150" s="216">
        <v>6.8599999999999994E-2</v>
      </c>
      <c r="R150" s="216">
        <f>Q150*H150</f>
        <v>3.8415999999999997</v>
      </c>
      <c r="S150" s="216">
        <v>0</v>
      </c>
      <c r="T150" s="217">
        <f>S150*H150</f>
        <v>0</v>
      </c>
      <c r="U150" s="33"/>
      <c r="V150" s="33"/>
      <c r="W150" s="33"/>
      <c r="X150" s="33"/>
      <c r="Y150" s="33"/>
      <c r="Z150" s="33"/>
      <c r="AA150" s="33"/>
      <c r="AB150" s="33"/>
      <c r="AC150" s="33"/>
      <c r="AD150" s="33"/>
      <c r="AE150" s="33"/>
      <c r="AR150" s="218" t="s">
        <v>208</v>
      </c>
      <c r="AT150" s="218" t="s">
        <v>443</v>
      </c>
      <c r="AU150" s="218" t="s">
        <v>86</v>
      </c>
      <c r="AY150" s="16" t="s">
        <v>154</v>
      </c>
      <c r="BE150" s="219">
        <f>IF(N150="základní",J150,0)</f>
        <v>0</v>
      </c>
      <c r="BF150" s="219">
        <f>IF(N150="snížená",J150,0)</f>
        <v>0</v>
      </c>
      <c r="BG150" s="219">
        <f>IF(N150="zákl. přenesená",J150,0)</f>
        <v>0</v>
      </c>
      <c r="BH150" s="219">
        <f>IF(N150="sníž. přenesená",J150,0)</f>
        <v>0</v>
      </c>
      <c r="BI150" s="219">
        <f>IF(N150="nulová",J150,0)</f>
        <v>0</v>
      </c>
      <c r="BJ150" s="16" t="s">
        <v>84</v>
      </c>
      <c r="BK150" s="219">
        <f>ROUND(I150*H150,2)</f>
        <v>0</v>
      </c>
      <c r="BL150" s="16" t="s">
        <v>162</v>
      </c>
      <c r="BM150" s="218" t="s">
        <v>1114</v>
      </c>
    </row>
    <row r="151" spans="1:65" s="2" customFormat="1" ht="11.25">
      <c r="A151" s="33"/>
      <c r="B151" s="34"/>
      <c r="C151" s="35"/>
      <c r="D151" s="220" t="s">
        <v>164</v>
      </c>
      <c r="E151" s="35"/>
      <c r="F151" s="221" t="s">
        <v>1113</v>
      </c>
      <c r="G151" s="35"/>
      <c r="H151" s="35"/>
      <c r="I151" s="121"/>
      <c r="J151" s="35"/>
      <c r="K151" s="35"/>
      <c r="L151" s="38"/>
      <c r="M151" s="222"/>
      <c r="N151" s="223"/>
      <c r="O151" s="70"/>
      <c r="P151" s="70"/>
      <c r="Q151" s="70"/>
      <c r="R151" s="70"/>
      <c r="S151" s="70"/>
      <c r="T151" s="71"/>
      <c r="U151" s="33"/>
      <c r="V151" s="33"/>
      <c r="W151" s="33"/>
      <c r="X151" s="33"/>
      <c r="Y151" s="33"/>
      <c r="Z151" s="33"/>
      <c r="AA151" s="33"/>
      <c r="AB151" s="33"/>
      <c r="AC151" s="33"/>
      <c r="AD151" s="33"/>
      <c r="AE151" s="33"/>
      <c r="AT151" s="16" t="s">
        <v>164</v>
      </c>
      <c r="AU151" s="16" t="s">
        <v>86</v>
      </c>
    </row>
    <row r="152" spans="1:65" s="2" customFormat="1" ht="21.75" customHeight="1">
      <c r="A152" s="33"/>
      <c r="B152" s="34"/>
      <c r="C152" s="247" t="s">
        <v>225</v>
      </c>
      <c r="D152" s="247" t="s">
        <v>443</v>
      </c>
      <c r="E152" s="248" t="s">
        <v>577</v>
      </c>
      <c r="F152" s="249" t="s">
        <v>578</v>
      </c>
      <c r="G152" s="250" t="s">
        <v>198</v>
      </c>
      <c r="H152" s="251">
        <v>2.2320000000000002</v>
      </c>
      <c r="I152" s="252"/>
      <c r="J152" s="253">
        <f>ROUND(I152*H152,2)</f>
        <v>0</v>
      </c>
      <c r="K152" s="249" t="s">
        <v>161</v>
      </c>
      <c r="L152" s="254"/>
      <c r="M152" s="255" t="s">
        <v>1</v>
      </c>
      <c r="N152" s="256" t="s">
        <v>42</v>
      </c>
      <c r="O152" s="70"/>
      <c r="P152" s="216">
        <f>O152*H152</f>
        <v>0</v>
      </c>
      <c r="Q152" s="216">
        <v>2.4289999999999998</v>
      </c>
      <c r="R152" s="216">
        <f>Q152*H152</f>
        <v>5.4215280000000003</v>
      </c>
      <c r="S152" s="216">
        <v>0</v>
      </c>
      <c r="T152" s="217">
        <f>S152*H152</f>
        <v>0</v>
      </c>
      <c r="U152" s="33"/>
      <c r="V152" s="33"/>
      <c r="W152" s="33"/>
      <c r="X152" s="33"/>
      <c r="Y152" s="33"/>
      <c r="Z152" s="33"/>
      <c r="AA152" s="33"/>
      <c r="AB152" s="33"/>
      <c r="AC152" s="33"/>
      <c r="AD152" s="33"/>
      <c r="AE152" s="33"/>
      <c r="AR152" s="218" t="s">
        <v>208</v>
      </c>
      <c r="AT152" s="218" t="s">
        <v>443</v>
      </c>
      <c r="AU152" s="218" t="s">
        <v>86</v>
      </c>
      <c r="AY152" s="16" t="s">
        <v>154</v>
      </c>
      <c r="BE152" s="219">
        <f>IF(N152="základní",J152,0)</f>
        <v>0</v>
      </c>
      <c r="BF152" s="219">
        <f>IF(N152="snížená",J152,0)</f>
        <v>0</v>
      </c>
      <c r="BG152" s="219">
        <f>IF(N152="zákl. přenesená",J152,0)</f>
        <v>0</v>
      </c>
      <c r="BH152" s="219">
        <f>IF(N152="sníž. přenesená",J152,0)</f>
        <v>0</v>
      </c>
      <c r="BI152" s="219">
        <f>IF(N152="nulová",J152,0)</f>
        <v>0</v>
      </c>
      <c r="BJ152" s="16" t="s">
        <v>84</v>
      </c>
      <c r="BK152" s="219">
        <f>ROUND(I152*H152,2)</f>
        <v>0</v>
      </c>
      <c r="BL152" s="16" t="s">
        <v>162</v>
      </c>
      <c r="BM152" s="218" t="s">
        <v>1115</v>
      </c>
    </row>
    <row r="153" spans="1:65" s="2" customFormat="1" ht="11.25">
      <c r="A153" s="33"/>
      <c r="B153" s="34"/>
      <c r="C153" s="35"/>
      <c r="D153" s="220" t="s">
        <v>164</v>
      </c>
      <c r="E153" s="35"/>
      <c r="F153" s="221" t="s">
        <v>578</v>
      </c>
      <c r="G153" s="35"/>
      <c r="H153" s="35"/>
      <c r="I153" s="121"/>
      <c r="J153" s="35"/>
      <c r="K153" s="35"/>
      <c r="L153" s="38"/>
      <c r="M153" s="222"/>
      <c r="N153" s="223"/>
      <c r="O153" s="70"/>
      <c r="P153" s="70"/>
      <c r="Q153" s="70"/>
      <c r="R153" s="70"/>
      <c r="S153" s="70"/>
      <c r="T153" s="71"/>
      <c r="U153" s="33"/>
      <c r="V153" s="33"/>
      <c r="W153" s="33"/>
      <c r="X153" s="33"/>
      <c r="Y153" s="33"/>
      <c r="Z153" s="33"/>
      <c r="AA153" s="33"/>
      <c r="AB153" s="33"/>
      <c r="AC153" s="33"/>
      <c r="AD153" s="33"/>
      <c r="AE153" s="33"/>
      <c r="AT153" s="16" t="s">
        <v>164</v>
      </c>
      <c r="AU153" s="16" t="s">
        <v>86</v>
      </c>
    </row>
    <row r="154" spans="1:65" s="13" customFormat="1" ht="11.25">
      <c r="B154" s="225"/>
      <c r="C154" s="226"/>
      <c r="D154" s="220" t="s">
        <v>168</v>
      </c>
      <c r="E154" s="227" t="s">
        <v>1</v>
      </c>
      <c r="F154" s="228" t="s">
        <v>1116</v>
      </c>
      <c r="G154" s="226"/>
      <c r="H154" s="229">
        <v>2.2320000000000002</v>
      </c>
      <c r="I154" s="230"/>
      <c r="J154" s="226"/>
      <c r="K154" s="226"/>
      <c r="L154" s="231"/>
      <c r="M154" s="232"/>
      <c r="N154" s="233"/>
      <c r="O154" s="233"/>
      <c r="P154" s="233"/>
      <c r="Q154" s="233"/>
      <c r="R154" s="233"/>
      <c r="S154" s="233"/>
      <c r="T154" s="234"/>
      <c r="AT154" s="235" t="s">
        <v>168</v>
      </c>
      <c r="AU154" s="235" t="s">
        <v>86</v>
      </c>
      <c r="AV154" s="13" t="s">
        <v>86</v>
      </c>
      <c r="AW154" s="13" t="s">
        <v>34</v>
      </c>
      <c r="AX154" s="13" t="s">
        <v>84</v>
      </c>
      <c r="AY154" s="235" t="s">
        <v>154</v>
      </c>
    </row>
    <row r="155" spans="1:65" s="2" customFormat="1" ht="21.75" customHeight="1">
      <c r="A155" s="33"/>
      <c r="B155" s="34"/>
      <c r="C155" s="207" t="s">
        <v>231</v>
      </c>
      <c r="D155" s="207" t="s">
        <v>157</v>
      </c>
      <c r="E155" s="208" t="s">
        <v>1117</v>
      </c>
      <c r="F155" s="209" t="s">
        <v>1118</v>
      </c>
      <c r="G155" s="210" t="s">
        <v>172</v>
      </c>
      <c r="H155" s="211">
        <v>361.85</v>
      </c>
      <c r="I155" s="212"/>
      <c r="J155" s="213">
        <f>ROUND(I155*H155,2)</f>
        <v>0</v>
      </c>
      <c r="K155" s="209" t="s">
        <v>161</v>
      </c>
      <c r="L155" s="38"/>
      <c r="M155" s="214" t="s">
        <v>1</v>
      </c>
      <c r="N155" s="215" t="s">
        <v>42</v>
      </c>
      <c r="O155" s="70"/>
      <c r="P155" s="216">
        <f>O155*H155</f>
        <v>0</v>
      </c>
      <c r="Q155" s="216">
        <v>0</v>
      </c>
      <c r="R155" s="216">
        <f>Q155*H155</f>
        <v>0</v>
      </c>
      <c r="S155" s="216">
        <v>0</v>
      </c>
      <c r="T155" s="217">
        <f>S155*H155</f>
        <v>0</v>
      </c>
      <c r="U155" s="33"/>
      <c r="V155" s="33"/>
      <c r="W155" s="33"/>
      <c r="X155" s="33"/>
      <c r="Y155" s="33"/>
      <c r="Z155" s="33"/>
      <c r="AA155" s="33"/>
      <c r="AB155" s="33"/>
      <c r="AC155" s="33"/>
      <c r="AD155" s="33"/>
      <c r="AE155" s="33"/>
      <c r="AR155" s="218" t="s">
        <v>162</v>
      </c>
      <c r="AT155" s="218" t="s">
        <v>157</v>
      </c>
      <c r="AU155" s="218" t="s">
        <v>86</v>
      </c>
      <c r="AY155" s="16" t="s">
        <v>154</v>
      </c>
      <c r="BE155" s="219">
        <f>IF(N155="základní",J155,0)</f>
        <v>0</v>
      </c>
      <c r="BF155" s="219">
        <f>IF(N155="snížená",J155,0)</f>
        <v>0</v>
      </c>
      <c r="BG155" s="219">
        <f>IF(N155="zákl. přenesená",J155,0)</f>
        <v>0</v>
      </c>
      <c r="BH155" s="219">
        <f>IF(N155="sníž. přenesená",J155,0)</f>
        <v>0</v>
      </c>
      <c r="BI155" s="219">
        <f>IF(N155="nulová",J155,0)</f>
        <v>0</v>
      </c>
      <c r="BJ155" s="16" t="s">
        <v>84</v>
      </c>
      <c r="BK155" s="219">
        <f>ROUND(I155*H155,2)</f>
        <v>0</v>
      </c>
      <c r="BL155" s="16" t="s">
        <v>162</v>
      </c>
      <c r="BM155" s="218" t="s">
        <v>1119</v>
      </c>
    </row>
    <row r="156" spans="1:65" s="2" customFormat="1" ht="19.5">
      <c r="A156" s="33"/>
      <c r="B156" s="34"/>
      <c r="C156" s="35"/>
      <c r="D156" s="220" t="s">
        <v>164</v>
      </c>
      <c r="E156" s="35"/>
      <c r="F156" s="221" t="s">
        <v>1120</v>
      </c>
      <c r="G156" s="35"/>
      <c r="H156" s="35"/>
      <c r="I156" s="121"/>
      <c r="J156" s="35"/>
      <c r="K156" s="35"/>
      <c r="L156" s="38"/>
      <c r="M156" s="222"/>
      <c r="N156" s="223"/>
      <c r="O156" s="70"/>
      <c r="P156" s="70"/>
      <c r="Q156" s="70"/>
      <c r="R156" s="70"/>
      <c r="S156" s="70"/>
      <c r="T156" s="71"/>
      <c r="U156" s="33"/>
      <c r="V156" s="33"/>
      <c r="W156" s="33"/>
      <c r="X156" s="33"/>
      <c r="Y156" s="33"/>
      <c r="Z156" s="33"/>
      <c r="AA156" s="33"/>
      <c r="AB156" s="33"/>
      <c r="AC156" s="33"/>
      <c r="AD156" s="33"/>
      <c r="AE156" s="33"/>
      <c r="AT156" s="16" t="s">
        <v>164</v>
      </c>
      <c r="AU156" s="16" t="s">
        <v>86</v>
      </c>
    </row>
    <row r="157" spans="1:65" s="2" customFormat="1" ht="19.5">
      <c r="A157" s="33"/>
      <c r="B157" s="34"/>
      <c r="C157" s="35"/>
      <c r="D157" s="220" t="s">
        <v>166</v>
      </c>
      <c r="E157" s="35"/>
      <c r="F157" s="224" t="s">
        <v>1121</v>
      </c>
      <c r="G157" s="35"/>
      <c r="H157" s="35"/>
      <c r="I157" s="121"/>
      <c r="J157" s="35"/>
      <c r="K157" s="35"/>
      <c r="L157" s="38"/>
      <c r="M157" s="222"/>
      <c r="N157" s="223"/>
      <c r="O157" s="70"/>
      <c r="P157" s="70"/>
      <c r="Q157" s="70"/>
      <c r="R157" s="70"/>
      <c r="S157" s="70"/>
      <c r="T157" s="71"/>
      <c r="U157" s="33"/>
      <c r="V157" s="33"/>
      <c r="W157" s="33"/>
      <c r="X157" s="33"/>
      <c r="Y157" s="33"/>
      <c r="Z157" s="33"/>
      <c r="AA157" s="33"/>
      <c r="AB157" s="33"/>
      <c r="AC157" s="33"/>
      <c r="AD157" s="33"/>
      <c r="AE157" s="33"/>
      <c r="AT157" s="16" t="s">
        <v>166</v>
      </c>
      <c r="AU157" s="16" t="s">
        <v>86</v>
      </c>
    </row>
    <row r="158" spans="1:65" s="13" customFormat="1" ht="11.25">
      <c r="B158" s="225"/>
      <c r="C158" s="226"/>
      <c r="D158" s="220" t="s">
        <v>168</v>
      </c>
      <c r="E158" s="227" t="s">
        <v>1</v>
      </c>
      <c r="F158" s="228" t="s">
        <v>1122</v>
      </c>
      <c r="G158" s="226"/>
      <c r="H158" s="229">
        <v>361.85</v>
      </c>
      <c r="I158" s="230"/>
      <c r="J158" s="226"/>
      <c r="K158" s="226"/>
      <c r="L158" s="231"/>
      <c r="M158" s="232"/>
      <c r="N158" s="233"/>
      <c r="O158" s="233"/>
      <c r="P158" s="233"/>
      <c r="Q158" s="233"/>
      <c r="R158" s="233"/>
      <c r="S158" s="233"/>
      <c r="T158" s="234"/>
      <c r="AT158" s="235" t="s">
        <v>168</v>
      </c>
      <c r="AU158" s="235" t="s">
        <v>86</v>
      </c>
      <c r="AV158" s="13" t="s">
        <v>86</v>
      </c>
      <c r="AW158" s="13" t="s">
        <v>34</v>
      </c>
      <c r="AX158" s="13" t="s">
        <v>84</v>
      </c>
      <c r="AY158" s="235" t="s">
        <v>154</v>
      </c>
    </row>
    <row r="159" spans="1:65" s="2" customFormat="1" ht="21.75" customHeight="1">
      <c r="A159" s="33"/>
      <c r="B159" s="34"/>
      <c r="C159" s="247" t="s">
        <v>238</v>
      </c>
      <c r="D159" s="247" t="s">
        <v>443</v>
      </c>
      <c r="E159" s="248" t="s">
        <v>822</v>
      </c>
      <c r="F159" s="249" t="s">
        <v>823</v>
      </c>
      <c r="G159" s="250" t="s">
        <v>185</v>
      </c>
      <c r="H159" s="251">
        <v>162.833</v>
      </c>
      <c r="I159" s="252"/>
      <c r="J159" s="253">
        <f>ROUND(I159*H159,2)</f>
        <v>0</v>
      </c>
      <c r="K159" s="249" t="s">
        <v>161</v>
      </c>
      <c r="L159" s="254"/>
      <c r="M159" s="255" t="s">
        <v>1</v>
      </c>
      <c r="N159" s="256" t="s">
        <v>42</v>
      </c>
      <c r="O159" s="70"/>
      <c r="P159" s="216">
        <f>O159*H159</f>
        <v>0</v>
      </c>
      <c r="Q159" s="216">
        <v>1</v>
      </c>
      <c r="R159" s="216">
        <f>Q159*H159</f>
        <v>162.833</v>
      </c>
      <c r="S159" s="216">
        <v>0</v>
      </c>
      <c r="T159" s="217">
        <f>S159*H159</f>
        <v>0</v>
      </c>
      <c r="U159" s="33"/>
      <c r="V159" s="33"/>
      <c r="W159" s="33"/>
      <c r="X159" s="33"/>
      <c r="Y159" s="33"/>
      <c r="Z159" s="33"/>
      <c r="AA159" s="33"/>
      <c r="AB159" s="33"/>
      <c r="AC159" s="33"/>
      <c r="AD159" s="33"/>
      <c r="AE159" s="33"/>
      <c r="AR159" s="218" t="s">
        <v>208</v>
      </c>
      <c r="AT159" s="218" t="s">
        <v>443</v>
      </c>
      <c r="AU159" s="218" t="s">
        <v>86</v>
      </c>
      <c r="AY159" s="16" t="s">
        <v>154</v>
      </c>
      <c r="BE159" s="219">
        <f>IF(N159="základní",J159,0)</f>
        <v>0</v>
      </c>
      <c r="BF159" s="219">
        <f>IF(N159="snížená",J159,0)</f>
        <v>0</v>
      </c>
      <c r="BG159" s="219">
        <f>IF(N159="zákl. přenesená",J159,0)</f>
        <v>0</v>
      </c>
      <c r="BH159" s="219">
        <f>IF(N159="sníž. přenesená",J159,0)</f>
        <v>0</v>
      </c>
      <c r="BI159" s="219">
        <f>IF(N159="nulová",J159,0)</f>
        <v>0</v>
      </c>
      <c r="BJ159" s="16" t="s">
        <v>84</v>
      </c>
      <c r="BK159" s="219">
        <f>ROUND(I159*H159,2)</f>
        <v>0</v>
      </c>
      <c r="BL159" s="16" t="s">
        <v>162</v>
      </c>
      <c r="BM159" s="218" t="s">
        <v>1123</v>
      </c>
    </row>
    <row r="160" spans="1:65" s="2" customFormat="1" ht="11.25">
      <c r="A160" s="33"/>
      <c r="B160" s="34"/>
      <c r="C160" s="35"/>
      <c r="D160" s="220" t="s">
        <v>164</v>
      </c>
      <c r="E160" s="35"/>
      <c r="F160" s="221" t="s">
        <v>823</v>
      </c>
      <c r="G160" s="35"/>
      <c r="H160" s="35"/>
      <c r="I160" s="121"/>
      <c r="J160" s="35"/>
      <c r="K160" s="35"/>
      <c r="L160" s="38"/>
      <c r="M160" s="222"/>
      <c r="N160" s="223"/>
      <c r="O160" s="70"/>
      <c r="P160" s="70"/>
      <c r="Q160" s="70"/>
      <c r="R160" s="70"/>
      <c r="S160" s="70"/>
      <c r="T160" s="71"/>
      <c r="U160" s="33"/>
      <c r="V160" s="33"/>
      <c r="W160" s="33"/>
      <c r="X160" s="33"/>
      <c r="Y160" s="33"/>
      <c r="Z160" s="33"/>
      <c r="AA160" s="33"/>
      <c r="AB160" s="33"/>
      <c r="AC160" s="33"/>
      <c r="AD160" s="33"/>
      <c r="AE160" s="33"/>
      <c r="AT160" s="16" t="s">
        <v>164</v>
      </c>
      <c r="AU160" s="16" t="s">
        <v>86</v>
      </c>
    </row>
    <row r="161" spans="1:65" s="13" customFormat="1" ht="11.25">
      <c r="B161" s="225"/>
      <c r="C161" s="226"/>
      <c r="D161" s="220" t="s">
        <v>168</v>
      </c>
      <c r="E161" s="227" t="s">
        <v>1</v>
      </c>
      <c r="F161" s="228" t="s">
        <v>1124</v>
      </c>
      <c r="G161" s="226"/>
      <c r="H161" s="229">
        <v>162.833</v>
      </c>
      <c r="I161" s="230"/>
      <c r="J161" s="226"/>
      <c r="K161" s="226"/>
      <c r="L161" s="231"/>
      <c r="M161" s="232"/>
      <c r="N161" s="233"/>
      <c r="O161" s="233"/>
      <c r="P161" s="233"/>
      <c r="Q161" s="233"/>
      <c r="R161" s="233"/>
      <c r="S161" s="233"/>
      <c r="T161" s="234"/>
      <c r="AT161" s="235" t="s">
        <v>168</v>
      </c>
      <c r="AU161" s="235" t="s">
        <v>86</v>
      </c>
      <c r="AV161" s="13" t="s">
        <v>86</v>
      </c>
      <c r="AW161" s="13" t="s">
        <v>34</v>
      </c>
      <c r="AX161" s="13" t="s">
        <v>84</v>
      </c>
      <c r="AY161" s="235" t="s">
        <v>154</v>
      </c>
    </row>
    <row r="162" spans="1:65" s="2" customFormat="1" ht="21.75" customHeight="1">
      <c r="A162" s="33"/>
      <c r="B162" s="34"/>
      <c r="C162" s="207" t="s">
        <v>243</v>
      </c>
      <c r="D162" s="207" t="s">
        <v>157</v>
      </c>
      <c r="E162" s="208" t="s">
        <v>1125</v>
      </c>
      <c r="F162" s="209" t="s">
        <v>1126</v>
      </c>
      <c r="G162" s="210" t="s">
        <v>172</v>
      </c>
      <c r="H162" s="211">
        <v>361.85</v>
      </c>
      <c r="I162" s="212"/>
      <c r="J162" s="213">
        <f>ROUND(I162*H162,2)</f>
        <v>0</v>
      </c>
      <c r="K162" s="209" t="s">
        <v>161</v>
      </c>
      <c r="L162" s="38"/>
      <c r="M162" s="214" t="s">
        <v>1</v>
      </c>
      <c r="N162" s="215" t="s">
        <v>42</v>
      </c>
      <c r="O162" s="70"/>
      <c r="P162" s="216">
        <f>O162*H162</f>
        <v>0</v>
      </c>
      <c r="Q162" s="216">
        <v>0</v>
      </c>
      <c r="R162" s="216">
        <f>Q162*H162</f>
        <v>0</v>
      </c>
      <c r="S162" s="216">
        <v>0</v>
      </c>
      <c r="T162" s="217">
        <f>S162*H162</f>
        <v>0</v>
      </c>
      <c r="U162" s="33"/>
      <c r="V162" s="33"/>
      <c r="W162" s="33"/>
      <c r="X162" s="33"/>
      <c r="Y162" s="33"/>
      <c r="Z162" s="33"/>
      <c r="AA162" s="33"/>
      <c r="AB162" s="33"/>
      <c r="AC162" s="33"/>
      <c r="AD162" s="33"/>
      <c r="AE162" s="33"/>
      <c r="AR162" s="218" t="s">
        <v>162</v>
      </c>
      <c r="AT162" s="218" t="s">
        <v>157</v>
      </c>
      <c r="AU162" s="218" t="s">
        <v>86</v>
      </c>
      <c r="AY162" s="16" t="s">
        <v>154</v>
      </c>
      <c r="BE162" s="219">
        <f>IF(N162="základní",J162,0)</f>
        <v>0</v>
      </c>
      <c r="BF162" s="219">
        <f>IF(N162="snížená",J162,0)</f>
        <v>0</v>
      </c>
      <c r="BG162" s="219">
        <f>IF(N162="zákl. přenesená",J162,0)</f>
        <v>0</v>
      </c>
      <c r="BH162" s="219">
        <f>IF(N162="sníž. přenesená",J162,0)</f>
        <v>0</v>
      </c>
      <c r="BI162" s="219">
        <f>IF(N162="nulová",J162,0)</f>
        <v>0</v>
      </c>
      <c r="BJ162" s="16" t="s">
        <v>84</v>
      </c>
      <c r="BK162" s="219">
        <f>ROUND(I162*H162,2)</f>
        <v>0</v>
      </c>
      <c r="BL162" s="16" t="s">
        <v>162</v>
      </c>
      <c r="BM162" s="218" t="s">
        <v>1127</v>
      </c>
    </row>
    <row r="163" spans="1:65" s="2" customFormat="1" ht="29.25">
      <c r="A163" s="33"/>
      <c r="B163" s="34"/>
      <c r="C163" s="35"/>
      <c r="D163" s="220" t="s">
        <v>164</v>
      </c>
      <c r="E163" s="35"/>
      <c r="F163" s="221" t="s">
        <v>1128</v>
      </c>
      <c r="G163" s="35"/>
      <c r="H163" s="35"/>
      <c r="I163" s="121"/>
      <c r="J163" s="35"/>
      <c r="K163" s="35"/>
      <c r="L163" s="38"/>
      <c r="M163" s="222"/>
      <c r="N163" s="223"/>
      <c r="O163" s="70"/>
      <c r="P163" s="70"/>
      <c r="Q163" s="70"/>
      <c r="R163" s="70"/>
      <c r="S163" s="70"/>
      <c r="T163" s="71"/>
      <c r="U163" s="33"/>
      <c r="V163" s="33"/>
      <c r="W163" s="33"/>
      <c r="X163" s="33"/>
      <c r="Y163" s="33"/>
      <c r="Z163" s="33"/>
      <c r="AA163" s="33"/>
      <c r="AB163" s="33"/>
      <c r="AC163" s="33"/>
      <c r="AD163" s="33"/>
      <c r="AE163" s="33"/>
      <c r="AT163" s="16" t="s">
        <v>164</v>
      </c>
      <c r="AU163" s="16" t="s">
        <v>86</v>
      </c>
    </row>
    <row r="164" spans="1:65" s="13" customFormat="1" ht="11.25">
      <c r="B164" s="225"/>
      <c r="C164" s="226"/>
      <c r="D164" s="220" t="s">
        <v>168</v>
      </c>
      <c r="E164" s="227" t="s">
        <v>1</v>
      </c>
      <c r="F164" s="228" t="s">
        <v>1122</v>
      </c>
      <c r="G164" s="226"/>
      <c r="H164" s="229">
        <v>361.85</v>
      </c>
      <c r="I164" s="230"/>
      <c r="J164" s="226"/>
      <c r="K164" s="226"/>
      <c r="L164" s="231"/>
      <c r="M164" s="232"/>
      <c r="N164" s="233"/>
      <c r="O164" s="233"/>
      <c r="P164" s="233"/>
      <c r="Q164" s="233"/>
      <c r="R164" s="233"/>
      <c r="S164" s="233"/>
      <c r="T164" s="234"/>
      <c r="AT164" s="235" t="s">
        <v>168</v>
      </c>
      <c r="AU164" s="235" t="s">
        <v>86</v>
      </c>
      <c r="AV164" s="13" t="s">
        <v>86</v>
      </c>
      <c r="AW164" s="13" t="s">
        <v>34</v>
      </c>
      <c r="AX164" s="13" t="s">
        <v>84</v>
      </c>
      <c r="AY164" s="235" t="s">
        <v>154</v>
      </c>
    </row>
    <row r="165" spans="1:65" s="2" customFormat="1" ht="21.75" customHeight="1">
      <c r="A165" s="33"/>
      <c r="B165" s="34"/>
      <c r="C165" s="247" t="s">
        <v>8</v>
      </c>
      <c r="D165" s="247" t="s">
        <v>443</v>
      </c>
      <c r="E165" s="248" t="s">
        <v>1129</v>
      </c>
      <c r="F165" s="249" t="s">
        <v>1130</v>
      </c>
      <c r="G165" s="250" t="s">
        <v>185</v>
      </c>
      <c r="H165" s="251">
        <v>52.106000000000002</v>
      </c>
      <c r="I165" s="252"/>
      <c r="J165" s="253">
        <f>ROUND(I165*H165,2)</f>
        <v>0</v>
      </c>
      <c r="K165" s="249" t="s">
        <v>161</v>
      </c>
      <c r="L165" s="254"/>
      <c r="M165" s="255" t="s">
        <v>1</v>
      </c>
      <c r="N165" s="256" t="s">
        <v>42</v>
      </c>
      <c r="O165" s="70"/>
      <c r="P165" s="216">
        <f>O165*H165</f>
        <v>0</v>
      </c>
      <c r="Q165" s="216">
        <v>1</v>
      </c>
      <c r="R165" s="216">
        <f>Q165*H165</f>
        <v>52.106000000000002</v>
      </c>
      <c r="S165" s="216">
        <v>0</v>
      </c>
      <c r="T165" s="217">
        <f>S165*H165</f>
        <v>0</v>
      </c>
      <c r="U165" s="33"/>
      <c r="V165" s="33"/>
      <c r="W165" s="33"/>
      <c r="X165" s="33"/>
      <c r="Y165" s="33"/>
      <c r="Z165" s="33"/>
      <c r="AA165" s="33"/>
      <c r="AB165" s="33"/>
      <c r="AC165" s="33"/>
      <c r="AD165" s="33"/>
      <c r="AE165" s="33"/>
      <c r="AR165" s="218" t="s">
        <v>208</v>
      </c>
      <c r="AT165" s="218" t="s">
        <v>443</v>
      </c>
      <c r="AU165" s="218" t="s">
        <v>86</v>
      </c>
      <c r="AY165" s="16" t="s">
        <v>154</v>
      </c>
      <c r="BE165" s="219">
        <f>IF(N165="základní",J165,0)</f>
        <v>0</v>
      </c>
      <c r="BF165" s="219">
        <f>IF(N165="snížená",J165,0)</f>
        <v>0</v>
      </c>
      <c r="BG165" s="219">
        <f>IF(N165="zákl. přenesená",J165,0)</f>
        <v>0</v>
      </c>
      <c r="BH165" s="219">
        <f>IF(N165="sníž. přenesená",J165,0)</f>
        <v>0</v>
      </c>
      <c r="BI165" s="219">
        <f>IF(N165="nulová",J165,0)</f>
        <v>0</v>
      </c>
      <c r="BJ165" s="16" t="s">
        <v>84</v>
      </c>
      <c r="BK165" s="219">
        <f>ROUND(I165*H165,2)</f>
        <v>0</v>
      </c>
      <c r="BL165" s="16" t="s">
        <v>162</v>
      </c>
      <c r="BM165" s="218" t="s">
        <v>1131</v>
      </c>
    </row>
    <row r="166" spans="1:65" s="2" customFormat="1" ht="11.25">
      <c r="A166" s="33"/>
      <c r="B166" s="34"/>
      <c r="C166" s="35"/>
      <c r="D166" s="220" t="s">
        <v>164</v>
      </c>
      <c r="E166" s="35"/>
      <c r="F166" s="221" t="s">
        <v>1130</v>
      </c>
      <c r="G166" s="35"/>
      <c r="H166" s="35"/>
      <c r="I166" s="121"/>
      <c r="J166" s="35"/>
      <c r="K166" s="35"/>
      <c r="L166" s="38"/>
      <c r="M166" s="222"/>
      <c r="N166" s="223"/>
      <c r="O166" s="70"/>
      <c r="P166" s="70"/>
      <c r="Q166" s="70"/>
      <c r="R166" s="70"/>
      <c r="S166" s="70"/>
      <c r="T166" s="71"/>
      <c r="U166" s="33"/>
      <c r="V166" s="33"/>
      <c r="W166" s="33"/>
      <c r="X166" s="33"/>
      <c r="Y166" s="33"/>
      <c r="Z166" s="33"/>
      <c r="AA166" s="33"/>
      <c r="AB166" s="33"/>
      <c r="AC166" s="33"/>
      <c r="AD166" s="33"/>
      <c r="AE166" s="33"/>
      <c r="AT166" s="16" t="s">
        <v>164</v>
      </c>
      <c r="AU166" s="16" t="s">
        <v>86</v>
      </c>
    </row>
    <row r="167" spans="1:65" s="2" customFormat="1" ht="21.75" customHeight="1">
      <c r="A167" s="33"/>
      <c r="B167" s="34"/>
      <c r="C167" s="247" t="s">
        <v>253</v>
      </c>
      <c r="D167" s="247" t="s">
        <v>443</v>
      </c>
      <c r="E167" s="248" t="s">
        <v>1132</v>
      </c>
      <c r="F167" s="249" t="s">
        <v>1133</v>
      </c>
      <c r="G167" s="250" t="s">
        <v>185</v>
      </c>
      <c r="H167" s="251">
        <v>43.421999999999997</v>
      </c>
      <c r="I167" s="252"/>
      <c r="J167" s="253">
        <f>ROUND(I167*H167,2)</f>
        <v>0</v>
      </c>
      <c r="K167" s="249" t="s">
        <v>161</v>
      </c>
      <c r="L167" s="254"/>
      <c r="M167" s="255" t="s">
        <v>1</v>
      </c>
      <c r="N167" s="256" t="s">
        <v>42</v>
      </c>
      <c r="O167" s="70"/>
      <c r="P167" s="216">
        <f>O167*H167</f>
        <v>0</v>
      </c>
      <c r="Q167" s="216">
        <v>1</v>
      </c>
      <c r="R167" s="216">
        <f>Q167*H167</f>
        <v>43.421999999999997</v>
      </c>
      <c r="S167" s="216">
        <v>0</v>
      </c>
      <c r="T167" s="217">
        <f>S167*H167</f>
        <v>0</v>
      </c>
      <c r="U167" s="33"/>
      <c r="V167" s="33"/>
      <c r="W167" s="33"/>
      <c r="X167" s="33"/>
      <c r="Y167" s="33"/>
      <c r="Z167" s="33"/>
      <c r="AA167" s="33"/>
      <c r="AB167" s="33"/>
      <c r="AC167" s="33"/>
      <c r="AD167" s="33"/>
      <c r="AE167" s="33"/>
      <c r="AR167" s="218" t="s">
        <v>208</v>
      </c>
      <c r="AT167" s="218" t="s">
        <v>443</v>
      </c>
      <c r="AU167" s="218" t="s">
        <v>86</v>
      </c>
      <c r="AY167" s="16" t="s">
        <v>154</v>
      </c>
      <c r="BE167" s="219">
        <f>IF(N167="základní",J167,0)</f>
        <v>0</v>
      </c>
      <c r="BF167" s="219">
        <f>IF(N167="snížená",J167,0)</f>
        <v>0</v>
      </c>
      <c r="BG167" s="219">
        <f>IF(N167="zákl. přenesená",J167,0)</f>
        <v>0</v>
      </c>
      <c r="BH167" s="219">
        <f>IF(N167="sníž. přenesená",J167,0)</f>
        <v>0</v>
      </c>
      <c r="BI167" s="219">
        <f>IF(N167="nulová",J167,0)</f>
        <v>0</v>
      </c>
      <c r="BJ167" s="16" t="s">
        <v>84</v>
      </c>
      <c r="BK167" s="219">
        <f>ROUND(I167*H167,2)</f>
        <v>0</v>
      </c>
      <c r="BL167" s="16" t="s">
        <v>162</v>
      </c>
      <c r="BM167" s="218" t="s">
        <v>1134</v>
      </c>
    </row>
    <row r="168" spans="1:65" s="2" customFormat="1" ht="11.25">
      <c r="A168" s="33"/>
      <c r="B168" s="34"/>
      <c r="C168" s="35"/>
      <c r="D168" s="220" t="s">
        <v>164</v>
      </c>
      <c r="E168" s="35"/>
      <c r="F168" s="221" t="s">
        <v>1133</v>
      </c>
      <c r="G168" s="35"/>
      <c r="H168" s="35"/>
      <c r="I168" s="121"/>
      <c r="J168" s="35"/>
      <c r="K168" s="35"/>
      <c r="L168" s="38"/>
      <c r="M168" s="222"/>
      <c r="N168" s="223"/>
      <c r="O168" s="70"/>
      <c r="P168" s="70"/>
      <c r="Q168" s="70"/>
      <c r="R168" s="70"/>
      <c r="S168" s="70"/>
      <c r="T168" s="71"/>
      <c r="U168" s="33"/>
      <c r="V168" s="33"/>
      <c r="W168" s="33"/>
      <c r="X168" s="33"/>
      <c r="Y168" s="33"/>
      <c r="Z168" s="33"/>
      <c r="AA168" s="33"/>
      <c r="AB168" s="33"/>
      <c r="AC168" s="33"/>
      <c r="AD168" s="33"/>
      <c r="AE168" s="33"/>
      <c r="AT168" s="16" t="s">
        <v>164</v>
      </c>
      <c r="AU168" s="16" t="s">
        <v>86</v>
      </c>
    </row>
    <row r="169" spans="1:65" s="2" customFormat="1" ht="21.75" customHeight="1">
      <c r="A169" s="33"/>
      <c r="B169" s="34"/>
      <c r="C169" s="247" t="s">
        <v>259</v>
      </c>
      <c r="D169" s="247" t="s">
        <v>443</v>
      </c>
      <c r="E169" s="248" t="s">
        <v>1135</v>
      </c>
      <c r="F169" s="249" t="s">
        <v>1136</v>
      </c>
      <c r="G169" s="250" t="s">
        <v>160</v>
      </c>
      <c r="H169" s="251">
        <v>87.4</v>
      </c>
      <c r="I169" s="252"/>
      <c r="J169" s="253">
        <f>ROUND(I169*H169,2)</f>
        <v>0</v>
      </c>
      <c r="K169" s="249" t="s">
        <v>161</v>
      </c>
      <c r="L169" s="254"/>
      <c r="M169" s="255" t="s">
        <v>1</v>
      </c>
      <c r="N169" s="256" t="s">
        <v>42</v>
      </c>
      <c r="O169" s="70"/>
      <c r="P169" s="216">
        <f>O169*H169</f>
        <v>0</v>
      </c>
      <c r="Q169" s="216">
        <v>0</v>
      </c>
      <c r="R169" s="216">
        <f>Q169*H169</f>
        <v>0</v>
      </c>
      <c r="S169" s="216">
        <v>0</v>
      </c>
      <c r="T169" s="217">
        <f>S169*H169</f>
        <v>0</v>
      </c>
      <c r="U169" s="33"/>
      <c r="V169" s="33"/>
      <c r="W169" s="33"/>
      <c r="X169" s="33"/>
      <c r="Y169" s="33"/>
      <c r="Z169" s="33"/>
      <c r="AA169" s="33"/>
      <c r="AB169" s="33"/>
      <c r="AC169" s="33"/>
      <c r="AD169" s="33"/>
      <c r="AE169" s="33"/>
      <c r="AR169" s="218" t="s">
        <v>208</v>
      </c>
      <c r="AT169" s="218" t="s">
        <v>443</v>
      </c>
      <c r="AU169" s="218" t="s">
        <v>86</v>
      </c>
      <c r="AY169" s="16" t="s">
        <v>154</v>
      </c>
      <c r="BE169" s="219">
        <f>IF(N169="základní",J169,0)</f>
        <v>0</v>
      </c>
      <c r="BF169" s="219">
        <f>IF(N169="snížená",J169,0)</f>
        <v>0</v>
      </c>
      <c r="BG169" s="219">
        <f>IF(N169="zákl. přenesená",J169,0)</f>
        <v>0</v>
      </c>
      <c r="BH169" s="219">
        <f>IF(N169="sníž. přenesená",J169,0)</f>
        <v>0</v>
      </c>
      <c r="BI169" s="219">
        <f>IF(N169="nulová",J169,0)</f>
        <v>0</v>
      </c>
      <c r="BJ169" s="16" t="s">
        <v>84</v>
      </c>
      <c r="BK169" s="219">
        <f>ROUND(I169*H169,2)</f>
        <v>0</v>
      </c>
      <c r="BL169" s="16" t="s">
        <v>162</v>
      </c>
      <c r="BM169" s="218" t="s">
        <v>1137</v>
      </c>
    </row>
    <row r="170" spans="1:65" s="2" customFormat="1" ht="11.25">
      <c r="A170" s="33"/>
      <c r="B170" s="34"/>
      <c r="C170" s="35"/>
      <c r="D170" s="220" t="s">
        <v>164</v>
      </c>
      <c r="E170" s="35"/>
      <c r="F170" s="221" t="s">
        <v>1136</v>
      </c>
      <c r="G170" s="35"/>
      <c r="H170" s="35"/>
      <c r="I170" s="121"/>
      <c r="J170" s="35"/>
      <c r="K170" s="35"/>
      <c r="L170" s="38"/>
      <c r="M170" s="222"/>
      <c r="N170" s="223"/>
      <c r="O170" s="70"/>
      <c r="P170" s="70"/>
      <c r="Q170" s="70"/>
      <c r="R170" s="70"/>
      <c r="S170" s="70"/>
      <c r="T170" s="71"/>
      <c r="U170" s="33"/>
      <c r="V170" s="33"/>
      <c r="W170" s="33"/>
      <c r="X170" s="33"/>
      <c r="Y170" s="33"/>
      <c r="Z170" s="33"/>
      <c r="AA170" s="33"/>
      <c r="AB170" s="33"/>
      <c r="AC170" s="33"/>
      <c r="AD170" s="33"/>
      <c r="AE170" s="33"/>
      <c r="AT170" s="16" t="s">
        <v>164</v>
      </c>
      <c r="AU170" s="16" t="s">
        <v>86</v>
      </c>
    </row>
    <row r="171" spans="1:65" s="12" customFormat="1" ht="25.9" customHeight="1">
      <c r="B171" s="191"/>
      <c r="C171" s="192"/>
      <c r="D171" s="193" t="s">
        <v>76</v>
      </c>
      <c r="E171" s="194" t="s">
        <v>633</v>
      </c>
      <c r="F171" s="194" t="s">
        <v>634</v>
      </c>
      <c r="G171" s="192"/>
      <c r="H171" s="192"/>
      <c r="I171" s="195"/>
      <c r="J171" s="196">
        <f>BK171</f>
        <v>0</v>
      </c>
      <c r="K171" s="192"/>
      <c r="L171" s="197"/>
      <c r="M171" s="198"/>
      <c r="N171" s="199"/>
      <c r="O171" s="199"/>
      <c r="P171" s="200">
        <f>SUM(P172:P187)</f>
        <v>0</v>
      </c>
      <c r="Q171" s="199"/>
      <c r="R171" s="200">
        <f>SUM(R172:R187)</f>
        <v>0</v>
      </c>
      <c r="S171" s="199"/>
      <c r="T171" s="201">
        <f>SUM(T172:T187)</f>
        <v>0</v>
      </c>
      <c r="AR171" s="202" t="s">
        <v>162</v>
      </c>
      <c r="AT171" s="203" t="s">
        <v>76</v>
      </c>
      <c r="AU171" s="203" t="s">
        <v>77</v>
      </c>
      <c r="AY171" s="202" t="s">
        <v>154</v>
      </c>
      <c r="BK171" s="204">
        <f>SUM(BK172:BK187)</f>
        <v>0</v>
      </c>
    </row>
    <row r="172" spans="1:65" s="2" customFormat="1" ht="21.75" customHeight="1">
      <c r="A172" s="33"/>
      <c r="B172" s="34"/>
      <c r="C172" s="207" t="s">
        <v>264</v>
      </c>
      <c r="D172" s="207" t="s">
        <v>157</v>
      </c>
      <c r="E172" s="208" t="s">
        <v>655</v>
      </c>
      <c r="F172" s="209" t="s">
        <v>656</v>
      </c>
      <c r="G172" s="210" t="s">
        <v>185</v>
      </c>
      <c r="H172" s="211">
        <v>696.77</v>
      </c>
      <c r="I172" s="212"/>
      <c r="J172" s="213">
        <f>ROUND(I172*H172,2)</f>
        <v>0</v>
      </c>
      <c r="K172" s="209" t="s">
        <v>161</v>
      </c>
      <c r="L172" s="38"/>
      <c r="M172" s="214" t="s">
        <v>1</v>
      </c>
      <c r="N172" s="215" t="s">
        <v>42</v>
      </c>
      <c r="O172" s="70"/>
      <c r="P172" s="216">
        <f>O172*H172</f>
        <v>0</v>
      </c>
      <c r="Q172" s="216">
        <v>0</v>
      </c>
      <c r="R172" s="216">
        <f>Q172*H172</f>
        <v>0</v>
      </c>
      <c r="S172" s="216">
        <v>0</v>
      </c>
      <c r="T172" s="217">
        <f>S172*H172</f>
        <v>0</v>
      </c>
      <c r="U172" s="33"/>
      <c r="V172" s="33"/>
      <c r="W172" s="33"/>
      <c r="X172" s="33"/>
      <c r="Y172" s="33"/>
      <c r="Z172" s="33"/>
      <c r="AA172" s="33"/>
      <c r="AB172" s="33"/>
      <c r="AC172" s="33"/>
      <c r="AD172" s="33"/>
      <c r="AE172" s="33"/>
      <c r="AR172" s="218" t="s">
        <v>638</v>
      </c>
      <c r="AT172" s="218" t="s">
        <v>157</v>
      </c>
      <c r="AU172" s="218" t="s">
        <v>84</v>
      </c>
      <c r="AY172" s="16" t="s">
        <v>154</v>
      </c>
      <c r="BE172" s="219">
        <f>IF(N172="základní",J172,0)</f>
        <v>0</v>
      </c>
      <c r="BF172" s="219">
        <f>IF(N172="snížená",J172,0)</f>
        <v>0</v>
      </c>
      <c r="BG172" s="219">
        <f>IF(N172="zákl. přenesená",J172,0)</f>
        <v>0</v>
      </c>
      <c r="BH172" s="219">
        <f>IF(N172="sníž. přenesená",J172,0)</f>
        <v>0</v>
      </c>
      <c r="BI172" s="219">
        <f>IF(N172="nulová",J172,0)</f>
        <v>0</v>
      </c>
      <c r="BJ172" s="16" t="s">
        <v>84</v>
      </c>
      <c r="BK172" s="219">
        <f>ROUND(I172*H172,2)</f>
        <v>0</v>
      </c>
      <c r="BL172" s="16" t="s">
        <v>638</v>
      </c>
      <c r="BM172" s="218" t="s">
        <v>1138</v>
      </c>
    </row>
    <row r="173" spans="1:65" s="2" customFormat="1" ht="29.25">
      <c r="A173" s="33"/>
      <c r="B173" s="34"/>
      <c r="C173" s="35"/>
      <c r="D173" s="220" t="s">
        <v>164</v>
      </c>
      <c r="E173" s="35"/>
      <c r="F173" s="221" t="s">
        <v>658</v>
      </c>
      <c r="G173" s="35"/>
      <c r="H173" s="35"/>
      <c r="I173" s="121"/>
      <c r="J173" s="35"/>
      <c r="K173" s="35"/>
      <c r="L173" s="38"/>
      <c r="M173" s="222"/>
      <c r="N173" s="223"/>
      <c r="O173" s="70"/>
      <c r="P173" s="70"/>
      <c r="Q173" s="70"/>
      <c r="R173" s="70"/>
      <c r="S173" s="70"/>
      <c r="T173" s="71"/>
      <c r="U173" s="33"/>
      <c r="V173" s="33"/>
      <c r="W173" s="33"/>
      <c r="X173" s="33"/>
      <c r="Y173" s="33"/>
      <c r="Z173" s="33"/>
      <c r="AA173" s="33"/>
      <c r="AB173" s="33"/>
      <c r="AC173" s="33"/>
      <c r="AD173" s="33"/>
      <c r="AE173" s="33"/>
      <c r="AT173" s="16" t="s">
        <v>164</v>
      </c>
      <c r="AU173" s="16" t="s">
        <v>84</v>
      </c>
    </row>
    <row r="174" spans="1:65" s="13" customFormat="1" ht="11.25">
      <c r="B174" s="225"/>
      <c r="C174" s="226"/>
      <c r="D174" s="220" t="s">
        <v>168</v>
      </c>
      <c r="E174" s="227" t="s">
        <v>1</v>
      </c>
      <c r="F174" s="228" t="s">
        <v>1139</v>
      </c>
      <c r="G174" s="226"/>
      <c r="H174" s="229">
        <v>676.42200000000003</v>
      </c>
      <c r="I174" s="230"/>
      <c r="J174" s="226"/>
      <c r="K174" s="226"/>
      <c r="L174" s="231"/>
      <c r="M174" s="232"/>
      <c r="N174" s="233"/>
      <c r="O174" s="233"/>
      <c r="P174" s="233"/>
      <c r="Q174" s="233"/>
      <c r="R174" s="233"/>
      <c r="S174" s="233"/>
      <c r="T174" s="234"/>
      <c r="AT174" s="235" t="s">
        <v>168</v>
      </c>
      <c r="AU174" s="235" t="s">
        <v>84</v>
      </c>
      <c r="AV174" s="13" t="s">
        <v>86</v>
      </c>
      <c r="AW174" s="13" t="s">
        <v>34</v>
      </c>
      <c r="AX174" s="13" t="s">
        <v>77</v>
      </c>
      <c r="AY174" s="235" t="s">
        <v>154</v>
      </c>
    </row>
    <row r="175" spans="1:65" s="13" customFormat="1" ht="11.25">
      <c r="B175" s="225"/>
      <c r="C175" s="226"/>
      <c r="D175" s="220" t="s">
        <v>168</v>
      </c>
      <c r="E175" s="227" t="s">
        <v>1</v>
      </c>
      <c r="F175" s="228" t="s">
        <v>1140</v>
      </c>
      <c r="G175" s="226"/>
      <c r="H175" s="229">
        <v>8.218</v>
      </c>
      <c r="I175" s="230"/>
      <c r="J175" s="226"/>
      <c r="K175" s="226"/>
      <c r="L175" s="231"/>
      <c r="M175" s="232"/>
      <c r="N175" s="233"/>
      <c r="O175" s="233"/>
      <c r="P175" s="233"/>
      <c r="Q175" s="233"/>
      <c r="R175" s="233"/>
      <c r="S175" s="233"/>
      <c r="T175" s="234"/>
      <c r="AT175" s="235" t="s">
        <v>168</v>
      </c>
      <c r="AU175" s="235" t="s">
        <v>84</v>
      </c>
      <c r="AV175" s="13" t="s">
        <v>86</v>
      </c>
      <c r="AW175" s="13" t="s">
        <v>34</v>
      </c>
      <c r="AX175" s="13" t="s">
        <v>77</v>
      </c>
      <c r="AY175" s="235" t="s">
        <v>154</v>
      </c>
    </row>
    <row r="176" spans="1:65" s="13" customFormat="1" ht="11.25">
      <c r="B176" s="225"/>
      <c r="C176" s="226"/>
      <c r="D176" s="220" t="s">
        <v>168</v>
      </c>
      <c r="E176" s="227" t="s">
        <v>1</v>
      </c>
      <c r="F176" s="228" t="s">
        <v>1141</v>
      </c>
      <c r="G176" s="226"/>
      <c r="H176" s="229">
        <v>12.13</v>
      </c>
      <c r="I176" s="230"/>
      <c r="J176" s="226"/>
      <c r="K176" s="226"/>
      <c r="L176" s="231"/>
      <c r="M176" s="232"/>
      <c r="N176" s="233"/>
      <c r="O176" s="233"/>
      <c r="P176" s="233"/>
      <c r="Q176" s="233"/>
      <c r="R176" s="233"/>
      <c r="S176" s="233"/>
      <c r="T176" s="234"/>
      <c r="AT176" s="235" t="s">
        <v>168</v>
      </c>
      <c r="AU176" s="235" t="s">
        <v>84</v>
      </c>
      <c r="AV176" s="13" t="s">
        <v>86</v>
      </c>
      <c r="AW176" s="13" t="s">
        <v>34</v>
      </c>
      <c r="AX176" s="13" t="s">
        <v>77</v>
      </c>
      <c r="AY176" s="235" t="s">
        <v>154</v>
      </c>
    </row>
    <row r="177" spans="1:65" s="14" customFormat="1" ht="11.25">
      <c r="B177" s="236"/>
      <c r="C177" s="237"/>
      <c r="D177" s="220" t="s">
        <v>168</v>
      </c>
      <c r="E177" s="238" t="s">
        <v>1</v>
      </c>
      <c r="F177" s="239" t="s">
        <v>190</v>
      </c>
      <c r="G177" s="237"/>
      <c r="H177" s="240">
        <v>696.77</v>
      </c>
      <c r="I177" s="241"/>
      <c r="J177" s="237"/>
      <c r="K177" s="237"/>
      <c r="L177" s="242"/>
      <c r="M177" s="243"/>
      <c r="N177" s="244"/>
      <c r="O177" s="244"/>
      <c r="P177" s="244"/>
      <c r="Q177" s="244"/>
      <c r="R177" s="244"/>
      <c r="S177" s="244"/>
      <c r="T177" s="245"/>
      <c r="AT177" s="246" t="s">
        <v>168</v>
      </c>
      <c r="AU177" s="246" t="s">
        <v>84</v>
      </c>
      <c r="AV177" s="14" t="s">
        <v>162</v>
      </c>
      <c r="AW177" s="14" t="s">
        <v>34</v>
      </c>
      <c r="AX177" s="14" t="s">
        <v>84</v>
      </c>
      <c r="AY177" s="246" t="s">
        <v>154</v>
      </c>
    </row>
    <row r="178" spans="1:65" s="2" customFormat="1" ht="21.75" customHeight="1">
      <c r="A178" s="33"/>
      <c r="B178" s="34"/>
      <c r="C178" s="207" t="s">
        <v>269</v>
      </c>
      <c r="D178" s="207" t="s">
        <v>157</v>
      </c>
      <c r="E178" s="208" t="s">
        <v>667</v>
      </c>
      <c r="F178" s="209" t="s">
        <v>668</v>
      </c>
      <c r="G178" s="210" t="s">
        <v>185</v>
      </c>
      <c r="H178" s="211">
        <v>696.77</v>
      </c>
      <c r="I178" s="212"/>
      <c r="J178" s="213">
        <f>ROUND(I178*H178,2)</f>
        <v>0</v>
      </c>
      <c r="K178" s="209" t="s">
        <v>161</v>
      </c>
      <c r="L178" s="38"/>
      <c r="M178" s="214" t="s">
        <v>1</v>
      </c>
      <c r="N178" s="215" t="s">
        <v>42</v>
      </c>
      <c r="O178" s="70"/>
      <c r="P178" s="216">
        <f>O178*H178</f>
        <v>0</v>
      </c>
      <c r="Q178" s="216">
        <v>0</v>
      </c>
      <c r="R178" s="216">
        <f>Q178*H178</f>
        <v>0</v>
      </c>
      <c r="S178" s="216">
        <v>0</v>
      </c>
      <c r="T178" s="217">
        <f>S178*H178</f>
        <v>0</v>
      </c>
      <c r="U178" s="33"/>
      <c r="V178" s="33"/>
      <c r="W178" s="33"/>
      <c r="X178" s="33"/>
      <c r="Y178" s="33"/>
      <c r="Z178" s="33"/>
      <c r="AA178" s="33"/>
      <c r="AB178" s="33"/>
      <c r="AC178" s="33"/>
      <c r="AD178" s="33"/>
      <c r="AE178" s="33"/>
      <c r="AR178" s="218" t="s">
        <v>638</v>
      </c>
      <c r="AT178" s="218" t="s">
        <v>157</v>
      </c>
      <c r="AU178" s="218" t="s">
        <v>84</v>
      </c>
      <c r="AY178" s="16" t="s">
        <v>154</v>
      </c>
      <c r="BE178" s="219">
        <f>IF(N178="základní",J178,0)</f>
        <v>0</v>
      </c>
      <c r="BF178" s="219">
        <f>IF(N178="snížená",J178,0)</f>
        <v>0</v>
      </c>
      <c r="BG178" s="219">
        <f>IF(N178="zákl. přenesená",J178,0)</f>
        <v>0</v>
      </c>
      <c r="BH178" s="219">
        <f>IF(N178="sníž. přenesená",J178,0)</f>
        <v>0</v>
      </c>
      <c r="BI178" s="219">
        <f>IF(N178="nulová",J178,0)</f>
        <v>0</v>
      </c>
      <c r="BJ178" s="16" t="s">
        <v>84</v>
      </c>
      <c r="BK178" s="219">
        <f>ROUND(I178*H178,2)</f>
        <v>0</v>
      </c>
      <c r="BL178" s="16" t="s">
        <v>638</v>
      </c>
      <c r="BM178" s="218" t="s">
        <v>1142</v>
      </c>
    </row>
    <row r="179" spans="1:65" s="2" customFormat="1" ht="68.25">
      <c r="A179" s="33"/>
      <c r="B179" s="34"/>
      <c r="C179" s="35"/>
      <c r="D179" s="220" t="s">
        <v>164</v>
      </c>
      <c r="E179" s="35"/>
      <c r="F179" s="221" t="s">
        <v>670</v>
      </c>
      <c r="G179" s="35"/>
      <c r="H179" s="35"/>
      <c r="I179" s="121"/>
      <c r="J179" s="35"/>
      <c r="K179" s="35"/>
      <c r="L179" s="38"/>
      <c r="M179" s="222"/>
      <c r="N179" s="223"/>
      <c r="O179" s="70"/>
      <c r="P179" s="70"/>
      <c r="Q179" s="70"/>
      <c r="R179" s="70"/>
      <c r="S179" s="70"/>
      <c r="T179" s="71"/>
      <c r="U179" s="33"/>
      <c r="V179" s="33"/>
      <c r="W179" s="33"/>
      <c r="X179" s="33"/>
      <c r="Y179" s="33"/>
      <c r="Z179" s="33"/>
      <c r="AA179" s="33"/>
      <c r="AB179" s="33"/>
      <c r="AC179" s="33"/>
      <c r="AD179" s="33"/>
      <c r="AE179" s="33"/>
      <c r="AT179" s="16" t="s">
        <v>164</v>
      </c>
      <c r="AU179" s="16" t="s">
        <v>84</v>
      </c>
    </row>
    <row r="180" spans="1:65" s="2" customFormat="1" ht="19.5">
      <c r="A180" s="33"/>
      <c r="B180" s="34"/>
      <c r="C180" s="35"/>
      <c r="D180" s="220" t="s">
        <v>166</v>
      </c>
      <c r="E180" s="35"/>
      <c r="F180" s="224" t="s">
        <v>641</v>
      </c>
      <c r="G180" s="35"/>
      <c r="H180" s="35"/>
      <c r="I180" s="121"/>
      <c r="J180" s="35"/>
      <c r="K180" s="35"/>
      <c r="L180" s="38"/>
      <c r="M180" s="222"/>
      <c r="N180" s="223"/>
      <c r="O180" s="70"/>
      <c r="P180" s="70"/>
      <c r="Q180" s="70"/>
      <c r="R180" s="70"/>
      <c r="S180" s="70"/>
      <c r="T180" s="71"/>
      <c r="U180" s="33"/>
      <c r="V180" s="33"/>
      <c r="W180" s="33"/>
      <c r="X180" s="33"/>
      <c r="Y180" s="33"/>
      <c r="Z180" s="33"/>
      <c r="AA180" s="33"/>
      <c r="AB180" s="33"/>
      <c r="AC180" s="33"/>
      <c r="AD180" s="33"/>
      <c r="AE180" s="33"/>
      <c r="AT180" s="16" t="s">
        <v>166</v>
      </c>
      <c r="AU180" s="16" t="s">
        <v>84</v>
      </c>
    </row>
    <row r="181" spans="1:65" s="13" customFormat="1" ht="11.25">
      <c r="B181" s="225"/>
      <c r="C181" s="226"/>
      <c r="D181" s="220" t="s">
        <v>168</v>
      </c>
      <c r="E181" s="227" t="s">
        <v>1</v>
      </c>
      <c r="F181" s="228" t="s">
        <v>1143</v>
      </c>
      <c r="G181" s="226"/>
      <c r="H181" s="229">
        <v>696.77</v>
      </c>
      <c r="I181" s="230"/>
      <c r="J181" s="226"/>
      <c r="K181" s="226"/>
      <c r="L181" s="231"/>
      <c r="M181" s="232"/>
      <c r="N181" s="233"/>
      <c r="O181" s="233"/>
      <c r="P181" s="233"/>
      <c r="Q181" s="233"/>
      <c r="R181" s="233"/>
      <c r="S181" s="233"/>
      <c r="T181" s="234"/>
      <c r="AT181" s="235" t="s">
        <v>168</v>
      </c>
      <c r="AU181" s="235" t="s">
        <v>84</v>
      </c>
      <c r="AV181" s="13" t="s">
        <v>86</v>
      </c>
      <c r="AW181" s="13" t="s">
        <v>34</v>
      </c>
      <c r="AX181" s="13" t="s">
        <v>84</v>
      </c>
      <c r="AY181" s="235" t="s">
        <v>154</v>
      </c>
    </row>
    <row r="182" spans="1:65" s="2" customFormat="1" ht="21.75" customHeight="1">
      <c r="A182" s="33"/>
      <c r="B182" s="34"/>
      <c r="C182" s="207" t="s">
        <v>274</v>
      </c>
      <c r="D182" s="207" t="s">
        <v>157</v>
      </c>
      <c r="E182" s="208" t="s">
        <v>907</v>
      </c>
      <c r="F182" s="209" t="s">
        <v>908</v>
      </c>
      <c r="G182" s="210" t="s">
        <v>185</v>
      </c>
      <c r="H182" s="211">
        <v>100.95</v>
      </c>
      <c r="I182" s="212"/>
      <c r="J182" s="213">
        <f>ROUND(I182*H182,2)</f>
        <v>0</v>
      </c>
      <c r="K182" s="209" t="s">
        <v>161</v>
      </c>
      <c r="L182" s="38"/>
      <c r="M182" s="214" t="s">
        <v>1</v>
      </c>
      <c r="N182" s="215" t="s">
        <v>42</v>
      </c>
      <c r="O182" s="70"/>
      <c r="P182" s="216">
        <f>O182*H182</f>
        <v>0</v>
      </c>
      <c r="Q182" s="216">
        <v>0</v>
      </c>
      <c r="R182" s="216">
        <f>Q182*H182</f>
        <v>0</v>
      </c>
      <c r="S182" s="216">
        <v>0</v>
      </c>
      <c r="T182" s="217">
        <f>S182*H182</f>
        <v>0</v>
      </c>
      <c r="U182" s="33"/>
      <c r="V182" s="33"/>
      <c r="W182" s="33"/>
      <c r="X182" s="33"/>
      <c r="Y182" s="33"/>
      <c r="Z182" s="33"/>
      <c r="AA182" s="33"/>
      <c r="AB182" s="33"/>
      <c r="AC182" s="33"/>
      <c r="AD182" s="33"/>
      <c r="AE182" s="33"/>
      <c r="AR182" s="218" t="s">
        <v>638</v>
      </c>
      <c r="AT182" s="218" t="s">
        <v>157</v>
      </c>
      <c r="AU182" s="218" t="s">
        <v>84</v>
      </c>
      <c r="AY182" s="16" t="s">
        <v>154</v>
      </c>
      <c r="BE182" s="219">
        <f>IF(N182="základní",J182,0)</f>
        <v>0</v>
      </c>
      <c r="BF182" s="219">
        <f>IF(N182="snížená",J182,0)</f>
        <v>0</v>
      </c>
      <c r="BG182" s="219">
        <f>IF(N182="zákl. přenesená",J182,0)</f>
        <v>0</v>
      </c>
      <c r="BH182" s="219">
        <f>IF(N182="sníž. přenesená",J182,0)</f>
        <v>0</v>
      </c>
      <c r="BI182" s="219">
        <f>IF(N182="nulová",J182,0)</f>
        <v>0</v>
      </c>
      <c r="BJ182" s="16" t="s">
        <v>84</v>
      </c>
      <c r="BK182" s="219">
        <f>ROUND(I182*H182,2)</f>
        <v>0</v>
      </c>
      <c r="BL182" s="16" t="s">
        <v>638</v>
      </c>
      <c r="BM182" s="218" t="s">
        <v>1144</v>
      </c>
    </row>
    <row r="183" spans="1:65" s="2" customFormat="1" ht="68.25">
      <c r="A183" s="33"/>
      <c r="B183" s="34"/>
      <c r="C183" s="35"/>
      <c r="D183" s="220" t="s">
        <v>164</v>
      </c>
      <c r="E183" s="35"/>
      <c r="F183" s="221" t="s">
        <v>910</v>
      </c>
      <c r="G183" s="35"/>
      <c r="H183" s="35"/>
      <c r="I183" s="121"/>
      <c r="J183" s="35"/>
      <c r="K183" s="35"/>
      <c r="L183" s="38"/>
      <c r="M183" s="222"/>
      <c r="N183" s="223"/>
      <c r="O183" s="70"/>
      <c r="P183" s="70"/>
      <c r="Q183" s="70"/>
      <c r="R183" s="70"/>
      <c r="S183" s="70"/>
      <c r="T183" s="71"/>
      <c r="U183" s="33"/>
      <c r="V183" s="33"/>
      <c r="W183" s="33"/>
      <c r="X183" s="33"/>
      <c r="Y183" s="33"/>
      <c r="Z183" s="33"/>
      <c r="AA183" s="33"/>
      <c r="AB183" s="33"/>
      <c r="AC183" s="33"/>
      <c r="AD183" s="33"/>
      <c r="AE183" s="33"/>
      <c r="AT183" s="16" t="s">
        <v>164</v>
      </c>
      <c r="AU183" s="16" t="s">
        <v>84</v>
      </c>
    </row>
    <row r="184" spans="1:65" s="13" customFormat="1" ht="11.25">
      <c r="B184" s="225"/>
      <c r="C184" s="226"/>
      <c r="D184" s="220" t="s">
        <v>168</v>
      </c>
      <c r="E184" s="227" t="s">
        <v>1</v>
      </c>
      <c r="F184" s="228" t="s">
        <v>1145</v>
      </c>
      <c r="G184" s="226"/>
      <c r="H184" s="229">
        <v>100.95</v>
      </c>
      <c r="I184" s="230"/>
      <c r="J184" s="226"/>
      <c r="K184" s="226"/>
      <c r="L184" s="231"/>
      <c r="M184" s="232"/>
      <c r="N184" s="233"/>
      <c r="O184" s="233"/>
      <c r="P184" s="233"/>
      <c r="Q184" s="233"/>
      <c r="R184" s="233"/>
      <c r="S184" s="233"/>
      <c r="T184" s="234"/>
      <c r="AT184" s="235" t="s">
        <v>168</v>
      </c>
      <c r="AU184" s="235" t="s">
        <v>84</v>
      </c>
      <c r="AV184" s="13" t="s">
        <v>86</v>
      </c>
      <c r="AW184" s="13" t="s">
        <v>34</v>
      </c>
      <c r="AX184" s="13" t="s">
        <v>84</v>
      </c>
      <c r="AY184" s="235" t="s">
        <v>154</v>
      </c>
    </row>
    <row r="185" spans="1:65" s="2" customFormat="1" ht="21.75" customHeight="1">
      <c r="A185" s="33"/>
      <c r="B185" s="34"/>
      <c r="C185" s="207" t="s">
        <v>7</v>
      </c>
      <c r="D185" s="207" t="s">
        <v>157</v>
      </c>
      <c r="E185" s="208" t="s">
        <v>922</v>
      </c>
      <c r="F185" s="209" t="s">
        <v>923</v>
      </c>
      <c r="G185" s="210" t="s">
        <v>185</v>
      </c>
      <c r="H185" s="211">
        <v>166.67500000000001</v>
      </c>
      <c r="I185" s="212"/>
      <c r="J185" s="213">
        <f>ROUND(I185*H185,2)</f>
        <v>0</v>
      </c>
      <c r="K185" s="209" t="s">
        <v>161</v>
      </c>
      <c r="L185" s="38"/>
      <c r="M185" s="214" t="s">
        <v>1</v>
      </c>
      <c r="N185" s="215" t="s">
        <v>42</v>
      </c>
      <c r="O185" s="70"/>
      <c r="P185" s="216">
        <f>O185*H185</f>
        <v>0</v>
      </c>
      <c r="Q185" s="216">
        <v>0</v>
      </c>
      <c r="R185" s="216">
        <f>Q185*H185</f>
        <v>0</v>
      </c>
      <c r="S185" s="216">
        <v>0</v>
      </c>
      <c r="T185" s="217">
        <f>S185*H185</f>
        <v>0</v>
      </c>
      <c r="U185" s="33"/>
      <c r="V185" s="33"/>
      <c r="W185" s="33"/>
      <c r="X185" s="33"/>
      <c r="Y185" s="33"/>
      <c r="Z185" s="33"/>
      <c r="AA185" s="33"/>
      <c r="AB185" s="33"/>
      <c r="AC185" s="33"/>
      <c r="AD185" s="33"/>
      <c r="AE185" s="33"/>
      <c r="AR185" s="218" t="s">
        <v>638</v>
      </c>
      <c r="AT185" s="218" t="s">
        <v>157</v>
      </c>
      <c r="AU185" s="218" t="s">
        <v>84</v>
      </c>
      <c r="AY185" s="16" t="s">
        <v>154</v>
      </c>
      <c r="BE185" s="219">
        <f>IF(N185="základní",J185,0)</f>
        <v>0</v>
      </c>
      <c r="BF185" s="219">
        <f>IF(N185="snížená",J185,0)</f>
        <v>0</v>
      </c>
      <c r="BG185" s="219">
        <f>IF(N185="zákl. přenesená",J185,0)</f>
        <v>0</v>
      </c>
      <c r="BH185" s="219">
        <f>IF(N185="sníž. přenesená",J185,0)</f>
        <v>0</v>
      </c>
      <c r="BI185" s="219">
        <f>IF(N185="nulová",J185,0)</f>
        <v>0</v>
      </c>
      <c r="BJ185" s="16" t="s">
        <v>84</v>
      </c>
      <c r="BK185" s="219">
        <f>ROUND(I185*H185,2)</f>
        <v>0</v>
      </c>
      <c r="BL185" s="16" t="s">
        <v>638</v>
      </c>
      <c r="BM185" s="218" t="s">
        <v>1146</v>
      </c>
    </row>
    <row r="186" spans="1:65" s="2" customFormat="1" ht="68.25">
      <c r="A186" s="33"/>
      <c r="B186" s="34"/>
      <c r="C186" s="35"/>
      <c r="D186" s="220" t="s">
        <v>164</v>
      </c>
      <c r="E186" s="35"/>
      <c r="F186" s="221" t="s">
        <v>925</v>
      </c>
      <c r="G186" s="35"/>
      <c r="H186" s="35"/>
      <c r="I186" s="121"/>
      <c r="J186" s="35"/>
      <c r="K186" s="35"/>
      <c r="L186" s="38"/>
      <c r="M186" s="222"/>
      <c r="N186" s="223"/>
      <c r="O186" s="70"/>
      <c r="P186" s="70"/>
      <c r="Q186" s="70"/>
      <c r="R186" s="70"/>
      <c r="S186" s="70"/>
      <c r="T186" s="71"/>
      <c r="U186" s="33"/>
      <c r="V186" s="33"/>
      <c r="W186" s="33"/>
      <c r="X186" s="33"/>
      <c r="Y186" s="33"/>
      <c r="Z186" s="33"/>
      <c r="AA186" s="33"/>
      <c r="AB186" s="33"/>
      <c r="AC186" s="33"/>
      <c r="AD186" s="33"/>
      <c r="AE186" s="33"/>
      <c r="AT186" s="16" t="s">
        <v>164</v>
      </c>
      <c r="AU186" s="16" t="s">
        <v>84</v>
      </c>
    </row>
    <row r="187" spans="1:65" s="13" customFormat="1" ht="11.25">
      <c r="B187" s="225"/>
      <c r="C187" s="226"/>
      <c r="D187" s="220" t="s">
        <v>168</v>
      </c>
      <c r="E187" s="227" t="s">
        <v>1</v>
      </c>
      <c r="F187" s="228" t="s">
        <v>1147</v>
      </c>
      <c r="G187" s="226"/>
      <c r="H187" s="229">
        <v>166.67500000000001</v>
      </c>
      <c r="I187" s="230"/>
      <c r="J187" s="226"/>
      <c r="K187" s="226"/>
      <c r="L187" s="231"/>
      <c r="M187" s="257"/>
      <c r="N187" s="258"/>
      <c r="O187" s="258"/>
      <c r="P187" s="258"/>
      <c r="Q187" s="258"/>
      <c r="R187" s="258"/>
      <c r="S187" s="258"/>
      <c r="T187" s="259"/>
      <c r="AT187" s="235" t="s">
        <v>168</v>
      </c>
      <c r="AU187" s="235" t="s">
        <v>84</v>
      </c>
      <c r="AV187" s="13" t="s">
        <v>86</v>
      </c>
      <c r="AW187" s="13" t="s">
        <v>34</v>
      </c>
      <c r="AX187" s="13" t="s">
        <v>84</v>
      </c>
      <c r="AY187" s="235" t="s">
        <v>154</v>
      </c>
    </row>
    <row r="188" spans="1:65" s="2" customFormat="1" ht="6.95" customHeight="1">
      <c r="A188" s="33"/>
      <c r="B188" s="53"/>
      <c r="C188" s="54"/>
      <c r="D188" s="54"/>
      <c r="E188" s="54"/>
      <c r="F188" s="54"/>
      <c r="G188" s="54"/>
      <c r="H188" s="54"/>
      <c r="I188" s="157"/>
      <c r="J188" s="54"/>
      <c r="K188" s="54"/>
      <c r="L188" s="38"/>
      <c r="M188" s="33"/>
      <c r="O188" s="33"/>
      <c r="P188" s="33"/>
      <c r="Q188" s="33"/>
      <c r="R188" s="33"/>
      <c r="S188" s="33"/>
      <c r="T188" s="33"/>
      <c r="U188" s="33"/>
      <c r="V188" s="33"/>
      <c r="W188" s="33"/>
      <c r="X188" s="33"/>
      <c r="Y188" s="33"/>
      <c r="Z188" s="33"/>
      <c r="AA188" s="33"/>
      <c r="AB188" s="33"/>
      <c r="AC188" s="33"/>
      <c r="AD188" s="33"/>
      <c r="AE188" s="33"/>
    </row>
  </sheetData>
  <sheetProtection algorithmName="SHA-512" hashValue="0VeagnKdkJPNrrJ2MhvRPh5GFIqA9k2oFUUtfTRQuKcqPuIcE8SI9QV62CdBYg597SpRuoSrzdmooVHBfscxAw==" saltValue="fk3Lsjz/xdQXlk5stn9hEpPoP5eG4zw2YUK2vgmy1TA4UQrYV3G7y1LU9wWY+izn/62ydA7vv3OK7ZwJiL13lA==" spinCount="100000" sheet="1" objects="1" scenarios="1" formatColumns="0" formatRows="0" autoFilter="0"/>
  <autoFilter ref="C122:K187"/>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3"/>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92"/>
      <c r="M2" s="292"/>
      <c r="N2" s="292"/>
      <c r="O2" s="292"/>
      <c r="P2" s="292"/>
      <c r="Q2" s="292"/>
      <c r="R2" s="292"/>
      <c r="S2" s="292"/>
      <c r="T2" s="292"/>
      <c r="U2" s="292"/>
      <c r="V2" s="292"/>
      <c r="AT2" s="16" t="s">
        <v>109</v>
      </c>
    </row>
    <row r="3" spans="1:46" s="1" customFormat="1" ht="6.95" customHeight="1">
      <c r="B3" s="115"/>
      <c r="C3" s="116"/>
      <c r="D3" s="116"/>
      <c r="E3" s="116"/>
      <c r="F3" s="116"/>
      <c r="G3" s="116"/>
      <c r="H3" s="116"/>
      <c r="I3" s="117"/>
      <c r="J3" s="116"/>
      <c r="K3" s="116"/>
      <c r="L3" s="19"/>
      <c r="AT3" s="16" t="s">
        <v>86</v>
      </c>
    </row>
    <row r="4" spans="1:46" s="1" customFormat="1" ht="24.95" customHeight="1">
      <c r="B4" s="19"/>
      <c r="D4" s="118" t="s">
        <v>126</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0" t="str">
        <f>'Rekapitulace stavby'!K6</f>
        <v>Oprava kolejí a výhybek v žst. Hradec nad Moravicí</v>
      </c>
      <c r="F7" s="311"/>
      <c r="G7" s="311"/>
      <c r="H7" s="311"/>
      <c r="I7" s="114"/>
      <c r="L7" s="19"/>
    </row>
    <row r="8" spans="1:46" s="1" customFormat="1" ht="12" customHeight="1">
      <c r="B8" s="19"/>
      <c r="D8" s="120" t="s">
        <v>127</v>
      </c>
      <c r="I8" s="114"/>
      <c r="L8" s="19"/>
    </row>
    <row r="9" spans="1:46" s="2" customFormat="1" ht="16.5" customHeight="1">
      <c r="A9" s="33"/>
      <c r="B9" s="38"/>
      <c r="C9" s="33"/>
      <c r="D9" s="33"/>
      <c r="E9" s="310" t="s">
        <v>1148</v>
      </c>
      <c r="F9" s="312"/>
      <c r="G9" s="312"/>
      <c r="H9" s="312"/>
      <c r="I9" s="121"/>
      <c r="J9" s="33"/>
      <c r="K9" s="33"/>
      <c r="L9" s="50"/>
      <c r="S9" s="33"/>
      <c r="T9" s="33"/>
      <c r="U9" s="33"/>
      <c r="V9" s="33"/>
      <c r="W9" s="33"/>
      <c r="X9" s="33"/>
      <c r="Y9" s="33"/>
      <c r="Z9" s="33"/>
      <c r="AA9" s="33"/>
      <c r="AB9" s="33"/>
      <c r="AC9" s="33"/>
      <c r="AD9" s="33"/>
      <c r="AE9" s="33"/>
    </row>
    <row r="10" spans="1:46" s="2" customFormat="1" ht="12" customHeight="1">
      <c r="A10" s="33"/>
      <c r="B10" s="38"/>
      <c r="C10" s="33"/>
      <c r="D10" s="120" t="s">
        <v>129</v>
      </c>
      <c r="E10" s="33"/>
      <c r="F10" s="33"/>
      <c r="G10" s="33"/>
      <c r="H10" s="33"/>
      <c r="I10" s="121"/>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3" t="s">
        <v>1149</v>
      </c>
      <c r="F11" s="312"/>
      <c r="G11" s="312"/>
      <c r="H11" s="312"/>
      <c r="I11" s="121"/>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21"/>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20" t="s">
        <v>18</v>
      </c>
      <c r="E13" s="33"/>
      <c r="F13" s="109" t="s">
        <v>107</v>
      </c>
      <c r="G13" s="33"/>
      <c r="H13" s="33"/>
      <c r="I13" s="122"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20</v>
      </c>
      <c r="E14" s="33"/>
      <c r="F14" s="109" t="s">
        <v>21</v>
      </c>
      <c r="G14" s="33"/>
      <c r="H14" s="33"/>
      <c r="I14" s="122" t="s">
        <v>22</v>
      </c>
      <c r="J14" s="123" t="str">
        <f>'Rekapitulace stavby'!AN8</f>
        <v>12. 6. 2020</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21"/>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20" t="s">
        <v>24</v>
      </c>
      <c r="E16" s="33"/>
      <c r="F16" s="33"/>
      <c r="G16" s="33"/>
      <c r="H16" s="33"/>
      <c r="I16" s="122"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22" t="s">
        <v>28</v>
      </c>
      <c r="J17" s="109" t="s">
        <v>29</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21"/>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20" t="s">
        <v>30</v>
      </c>
      <c r="E19" s="33"/>
      <c r="F19" s="33"/>
      <c r="G19" s="33"/>
      <c r="H19" s="33"/>
      <c r="I19" s="122"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4" t="str">
        <f>'Rekapitulace stavby'!E14</f>
        <v>Vyplň údaj</v>
      </c>
      <c r="F20" s="315"/>
      <c r="G20" s="315"/>
      <c r="H20" s="315"/>
      <c r="I20" s="122"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21"/>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20" t="s">
        <v>32</v>
      </c>
      <c r="E22" s="33"/>
      <c r="F22" s="33"/>
      <c r="G22" s="33"/>
      <c r="H22" s="33"/>
      <c r="I22" s="122" t="s">
        <v>25</v>
      </c>
      <c r="J22" s="109" t="s">
        <v>1</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
        <v>1150</v>
      </c>
      <c r="F23" s="33"/>
      <c r="G23" s="33"/>
      <c r="H23" s="33"/>
      <c r="I23" s="122" t="s">
        <v>28</v>
      </c>
      <c r="J23" s="109" t="s">
        <v>1</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21"/>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20" t="s">
        <v>35</v>
      </c>
      <c r="E25" s="33"/>
      <c r="F25" s="33"/>
      <c r="G25" s="33"/>
      <c r="H25" s="33"/>
      <c r="I25" s="122" t="s">
        <v>25</v>
      </c>
      <c r="J25" s="109" t="s">
        <v>1</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
        <v>1150</v>
      </c>
      <c r="F26" s="33"/>
      <c r="G26" s="33"/>
      <c r="H26" s="33"/>
      <c r="I26" s="122" t="s">
        <v>28</v>
      </c>
      <c r="J26" s="109" t="s">
        <v>1</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21"/>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20" t="s">
        <v>36</v>
      </c>
      <c r="E28" s="33"/>
      <c r="F28" s="33"/>
      <c r="G28" s="33"/>
      <c r="H28" s="33"/>
      <c r="I28" s="121"/>
      <c r="J28" s="33"/>
      <c r="K28" s="33"/>
      <c r="L28" s="50"/>
      <c r="S28" s="33"/>
      <c r="T28" s="33"/>
      <c r="U28" s="33"/>
      <c r="V28" s="33"/>
      <c r="W28" s="33"/>
      <c r="X28" s="33"/>
      <c r="Y28" s="33"/>
      <c r="Z28" s="33"/>
      <c r="AA28" s="33"/>
      <c r="AB28" s="33"/>
      <c r="AC28" s="33"/>
      <c r="AD28" s="33"/>
      <c r="AE28" s="33"/>
    </row>
    <row r="29" spans="1:31" s="8" customFormat="1" ht="16.5" customHeight="1">
      <c r="A29" s="124"/>
      <c r="B29" s="125"/>
      <c r="C29" s="124"/>
      <c r="D29" s="124"/>
      <c r="E29" s="316" t="s">
        <v>1</v>
      </c>
      <c r="F29" s="316"/>
      <c r="G29" s="316"/>
      <c r="H29" s="316"/>
      <c r="I29" s="126"/>
      <c r="J29" s="124"/>
      <c r="K29" s="124"/>
      <c r="L29" s="127"/>
      <c r="S29" s="124"/>
      <c r="T29" s="124"/>
      <c r="U29" s="124"/>
      <c r="V29" s="124"/>
      <c r="W29" s="124"/>
      <c r="X29" s="124"/>
      <c r="Y29" s="124"/>
      <c r="Z29" s="124"/>
      <c r="AA29" s="124"/>
      <c r="AB29" s="124"/>
      <c r="AC29" s="124"/>
      <c r="AD29" s="124"/>
      <c r="AE29" s="124"/>
    </row>
    <row r="30" spans="1:31" s="2" customFormat="1" ht="6.95" customHeight="1">
      <c r="A30" s="33"/>
      <c r="B30" s="38"/>
      <c r="C30" s="33"/>
      <c r="D30" s="33"/>
      <c r="E30" s="33"/>
      <c r="F30" s="33"/>
      <c r="G30" s="33"/>
      <c r="H30" s="33"/>
      <c r="I30" s="121"/>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25.35" customHeight="1">
      <c r="A32" s="33"/>
      <c r="B32" s="38"/>
      <c r="C32" s="33"/>
      <c r="D32" s="130" t="s">
        <v>37</v>
      </c>
      <c r="E32" s="33"/>
      <c r="F32" s="33"/>
      <c r="G32" s="33"/>
      <c r="H32" s="33"/>
      <c r="I32" s="121"/>
      <c r="J32" s="131">
        <f>ROUND(J123,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32" t="s">
        <v>39</v>
      </c>
      <c r="G34" s="33"/>
      <c r="H34" s="33"/>
      <c r="I34" s="133" t="s">
        <v>38</v>
      </c>
      <c r="J34" s="132" t="s">
        <v>40</v>
      </c>
      <c r="K34" s="33"/>
      <c r="L34" s="50"/>
      <c r="S34" s="33"/>
      <c r="T34" s="33"/>
      <c r="U34" s="33"/>
      <c r="V34" s="33"/>
      <c r="W34" s="33"/>
      <c r="X34" s="33"/>
      <c r="Y34" s="33"/>
      <c r="Z34" s="33"/>
      <c r="AA34" s="33"/>
      <c r="AB34" s="33"/>
      <c r="AC34" s="33"/>
      <c r="AD34" s="33"/>
      <c r="AE34" s="33"/>
    </row>
    <row r="35" spans="1:31" s="2" customFormat="1" ht="14.45" customHeight="1">
      <c r="A35" s="33"/>
      <c r="B35" s="38"/>
      <c r="C35" s="33"/>
      <c r="D35" s="134" t="s">
        <v>41</v>
      </c>
      <c r="E35" s="120" t="s">
        <v>42</v>
      </c>
      <c r="F35" s="135">
        <f>ROUND((SUM(BE123:BE202)),  2)</f>
        <v>0</v>
      </c>
      <c r="G35" s="33"/>
      <c r="H35" s="33"/>
      <c r="I35" s="136">
        <v>0.21</v>
      </c>
      <c r="J35" s="135">
        <f>ROUND(((SUM(BE123:BE202))*I35),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20" t="s">
        <v>43</v>
      </c>
      <c r="F36" s="135">
        <f>ROUND((SUM(BF123:BF202)),  2)</f>
        <v>0</v>
      </c>
      <c r="G36" s="33"/>
      <c r="H36" s="33"/>
      <c r="I36" s="136">
        <v>0.15</v>
      </c>
      <c r="J36" s="135">
        <f>ROUND(((SUM(BF123:BF202))*I36),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44</v>
      </c>
      <c r="F37" s="135">
        <f>ROUND((SUM(BG123:BG202)),  2)</f>
        <v>0</v>
      </c>
      <c r="G37" s="33"/>
      <c r="H37" s="33"/>
      <c r="I37" s="136">
        <v>0.21</v>
      </c>
      <c r="J37" s="135">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20" t="s">
        <v>45</v>
      </c>
      <c r="F38" s="135">
        <f>ROUND((SUM(BH123:BH202)),  2)</f>
        <v>0</v>
      </c>
      <c r="G38" s="33"/>
      <c r="H38" s="33"/>
      <c r="I38" s="136">
        <v>0.15</v>
      </c>
      <c r="J38" s="135">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46</v>
      </c>
      <c r="F39" s="135">
        <f>ROUND((SUM(BI123:BI202)),  2)</f>
        <v>0</v>
      </c>
      <c r="G39" s="33"/>
      <c r="H39" s="33"/>
      <c r="I39" s="136">
        <v>0</v>
      </c>
      <c r="J39" s="135">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2" customFormat="1" ht="25.35" customHeight="1">
      <c r="A41" s="33"/>
      <c r="B41" s="38"/>
      <c r="C41" s="137"/>
      <c r="D41" s="138" t="s">
        <v>47</v>
      </c>
      <c r="E41" s="139"/>
      <c r="F41" s="139"/>
      <c r="G41" s="140" t="s">
        <v>48</v>
      </c>
      <c r="H41" s="141" t="s">
        <v>49</v>
      </c>
      <c r="I41" s="142"/>
      <c r="J41" s="143">
        <f>SUM(J32:J39)</f>
        <v>0</v>
      </c>
      <c r="K41" s="144"/>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131</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7" t="str">
        <f>E7</f>
        <v>Oprava kolejí a výhybek v žst. Hradec nad Moravicí</v>
      </c>
      <c r="F85" s="318"/>
      <c r="G85" s="318"/>
      <c r="H85" s="318"/>
      <c r="I85" s="121"/>
      <c r="J85" s="35"/>
      <c r="K85" s="35"/>
      <c r="L85" s="50"/>
      <c r="S85" s="33"/>
      <c r="T85" s="33"/>
      <c r="U85" s="33"/>
      <c r="V85" s="33"/>
      <c r="W85" s="33"/>
      <c r="X85" s="33"/>
      <c r="Y85" s="33"/>
      <c r="Z85" s="33"/>
      <c r="AA85" s="33"/>
      <c r="AB85" s="33"/>
      <c r="AC85" s="33"/>
      <c r="AD85" s="33"/>
      <c r="AE85" s="33"/>
    </row>
    <row r="86" spans="1:31" s="1" customFormat="1" ht="12" customHeight="1">
      <c r="B86" s="20"/>
      <c r="C86" s="28" t="s">
        <v>127</v>
      </c>
      <c r="D86" s="21"/>
      <c r="E86" s="21"/>
      <c r="F86" s="21"/>
      <c r="G86" s="21"/>
      <c r="H86" s="21"/>
      <c r="I86" s="114"/>
      <c r="J86" s="21"/>
      <c r="K86" s="21"/>
      <c r="L86" s="19"/>
    </row>
    <row r="87" spans="1:31" s="2" customFormat="1" ht="16.5" customHeight="1">
      <c r="A87" s="33"/>
      <c r="B87" s="34"/>
      <c r="C87" s="35"/>
      <c r="D87" s="35"/>
      <c r="E87" s="317" t="s">
        <v>1148</v>
      </c>
      <c r="F87" s="319"/>
      <c r="G87" s="319"/>
      <c r="H87" s="319"/>
      <c r="I87" s="121"/>
      <c r="J87" s="35"/>
      <c r="K87" s="35"/>
      <c r="L87" s="50"/>
      <c r="S87" s="33"/>
      <c r="T87" s="33"/>
      <c r="U87" s="33"/>
      <c r="V87" s="33"/>
      <c r="W87" s="33"/>
      <c r="X87" s="33"/>
      <c r="Y87" s="33"/>
      <c r="Z87" s="33"/>
      <c r="AA87" s="33"/>
      <c r="AB87" s="33"/>
      <c r="AC87" s="33"/>
      <c r="AD87" s="33"/>
      <c r="AE87" s="33"/>
    </row>
    <row r="88" spans="1:31" s="2" customFormat="1" ht="12" customHeight="1">
      <c r="A88" s="33"/>
      <c r="B88" s="34"/>
      <c r="C88" s="28" t="s">
        <v>129</v>
      </c>
      <c r="D88" s="35"/>
      <c r="E88" s="35"/>
      <c r="F88" s="35"/>
      <c r="G88" s="35"/>
      <c r="H88" s="35"/>
      <c r="I88" s="121"/>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70" t="str">
        <f>E11</f>
        <v>SO 02-01 - Oprava osvětlení dD3 Hradec nad Moravicí</v>
      </c>
      <c r="F89" s="319"/>
      <c r="G89" s="319"/>
      <c r="H89" s="319"/>
      <c r="I89" s="121"/>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Opava</v>
      </c>
      <c r="G91" s="35"/>
      <c r="H91" s="35"/>
      <c r="I91" s="122" t="s">
        <v>22</v>
      </c>
      <c r="J91" s="65" t="str">
        <f>IF(J14="","",J14)</f>
        <v>12. 6. 2020</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5.2" customHeight="1">
      <c r="A93" s="33"/>
      <c r="B93" s="34"/>
      <c r="C93" s="28" t="s">
        <v>24</v>
      </c>
      <c r="D93" s="35"/>
      <c r="E93" s="35"/>
      <c r="F93" s="26" t="str">
        <f>E17</f>
        <v>Správa železnic, státní organizace, OŘ Ostrava</v>
      </c>
      <c r="G93" s="35"/>
      <c r="H93" s="35"/>
      <c r="I93" s="122" t="s">
        <v>32</v>
      </c>
      <c r="J93" s="31" t="str">
        <f>E23</f>
        <v>Ing. Jiří Svoboda</v>
      </c>
      <c r="K93" s="35"/>
      <c r="L93" s="50"/>
      <c r="S93" s="33"/>
      <c r="T93" s="33"/>
      <c r="U93" s="33"/>
      <c r="V93" s="33"/>
      <c r="W93" s="33"/>
      <c r="X93" s="33"/>
      <c r="Y93" s="33"/>
      <c r="Z93" s="33"/>
      <c r="AA93" s="33"/>
      <c r="AB93" s="33"/>
      <c r="AC93" s="33"/>
      <c r="AD93" s="33"/>
      <c r="AE93" s="33"/>
    </row>
    <row r="94" spans="1:31" s="2" customFormat="1" ht="15.2" customHeight="1">
      <c r="A94" s="33"/>
      <c r="B94" s="34"/>
      <c r="C94" s="28" t="s">
        <v>30</v>
      </c>
      <c r="D94" s="35"/>
      <c r="E94" s="35"/>
      <c r="F94" s="26" t="str">
        <f>IF(E20="","",E20)</f>
        <v>Vyplň údaj</v>
      </c>
      <c r="G94" s="35"/>
      <c r="H94" s="35"/>
      <c r="I94" s="122" t="s">
        <v>35</v>
      </c>
      <c r="J94" s="31" t="str">
        <f>E26</f>
        <v>Ing. Jiří Svoboda</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31" s="2" customFormat="1" ht="29.25" customHeight="1">
      <c r="A96" s="33"/>
      <c r="B96" s="34"/>
      <c r="C96" s="161" t="s">
        <v>132</v>
      </c>
      <c r="D96" s="162"/>
      <c r="E96" s="162"/>
      <c r="F96" s="162"/>
      <c r="G96" s="162"/>
      <c r="H96" s="162"/>
      <c r="I96" s="163"/>
      <c r="J96" s="164" t="s">
        <v>133</v>
      </c>
      <c r="K96" s="162"/>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2.9" customHeight="1">
      <c r="A98" s="33"/>
      <c r="B98" s="34"/>
      <c r="C98" s="165" t="s">
        <v>134</v>
      </c>
      <c r="D98" s="35"/>
      <c r="E98" s="35"/>
      <c r="F98" s="35"/>
      <c r="G98" s="35"/>
      <c r="H98" s="35"/>
      <c r="I98" s="121"/>
      <c r="J98" s="83">
        <f>J123</f>
        <v>0</v>
      </c>
      <c r="K98" s="35"/>
      <c r="L98" s="50"/>
      <c r="S98" s="33"/>
      <c r="T98" s="33"/>
      <c r="U98" s="33"/>
      <c r="V98" s="33"/>
      <c r="W98" s="33"/>
      <c r="X98" s="33"/>
      <c r="Y98" s="33"/>
      <c r="Z98" s="33"/>
      <c r="AA98" s="33"/>
      <c r="AB98" s="33"/>
      <c r="AC98" s="33"/>
      <c r="AD98" s="33"/>
      <c r="AE98" s="33"/>
      <c r="AU98" s="16" t="s">
        <v>135</v>
      </c>
    </row>
    <row r="99" spans="1:47" s="9" customFormat="1" ht="24.95" customHeight="1">
      <c r="B99" s="166"/>
      <c r="C99" s="167"/>
      <c r="D99" s="168" t="s">
        <v>1151</v>
      </c>
      <c r="E99" s="169"/>
      <c r="F99" s="169"/>
      <c r="G99" s="169"/>
      <c r="H99" s="169"/>
      <c r="I99" s="170"/>
      <c r="J99" s="171">
        <f>J124</f>
        <v>0</v>
      </c>
      <c r="K99" s="167"/>
      <c r="L99" s="172"/>
    </row>
    <row r="100" spans="1:47" s="10" customFormat="1" ht="19.899999999999999" customHeight="1">
      <c r="B100" s="173"/>
      <c r="C100" s="103"/>
      <c r="D100" s="174" t="s">
        <v>1152</v>
      </c>
      <c r="E100" s="175"/>
      <c r="F100" s="175"/>
      <c r="G100" s="175"/>
      <c r="H100" s="175"/>
      <c r="I100" s="176"/>
      <c r="J100" s="177">
        <f>J125</f>
        <v>0</v>
      </c>
      <c r="K100" s="103"/>
      <c r="L100" s="178"/>
    </row>
    <row r="101" spans="1:47" s="9" customFormat="1" ht="24.95" customHeight="1">
      <c r="B101" s="166"/>
      <c r="C101" s="167"/>
      <c r="D101" s="168" t="s">
        <v>138</v>
      </c>
      <c r="E101" s="169"/>
      <c r="F101" s="169"/>
      <c r="G101" s="169"/>
      <c r="H101" s="169"/>
      <c r="I101" s="170"/>
      <c r="J101" s="171">
        <f>J195</f>
        <v>0</v>
      </c>
      <c r="K101" s="167"/>
      <c r="L101" s="172"/>
    </row>
    <row r="102" spans="1:47" s="2" customFormat="1" ht="21.75" customHeight="1">
      <c r="A102" s="33"/>
      <c r="B102" s="34"/>
      <c r="C102" s="35"/>
      <c r="D102" s="35"/>
      <c r="E102" s="35"/>
      <c r="F102" s="35"/>
      <c r="G102" s="35"/>
      <c r="H102" s="35"/>
      <c r="I102" s="121"/>
      <c r="J102" s="35"/>
      <c r="K102" s="35"/>
      <c r="L102" s="50"/>
      <c r="S102" s="33"/>
      <c r="T102" s="33"/>
      <c r="U102" s="33"/>
      <c r="V102" s="33"/>
      <c r="W102" s="33"/>
      <c r="X102" s="33"/>
      <c r="Y102" s="33"/>
      <c r="Z102" s="33"/>
      <c r="AA102" s="33"/>
      <c r="AB102" s="33"/>
      <c r="AC102" s="33"/>
      <c r="AD102" s="33"/>
      <c r="AE102" s="33"/>
    </row>
    <row r="103" spans="1:47" s="2" customFormat="1" ht="6.95" customHeight="1">
      <c r="A103" s="33"/>
      <c r="B103" s="53"/>
      <c r="C103" s="54"/>
      <c r="D103" s="54"/>
      <c r="E103" s="54"/>
      <c r="F103" s="54"/>
      <c r="G103" s="54"/>
      <c r="H103" s="54"/>
      <c r="I103" s="157"/>
      <c r="J103" s="54"/>
      <c r="K103" s="54"/>
      <c r="L103" s="50"/>
      <c r="S103" s="33"/>
      <c r="T103" s="33"/>
      <c r="U103" s="33"/>
      <c r="V103" s="33"/>
      <c r="W103" s="33"/>
      <c r="X103" s="33"/>
      <c r="Y103" s="33"/>
      <c r="Z103" s="33"/>
      <c r="AA103" s="33"/>
      <c r="AB103" s="33"/>
      <c r="AC103" s="33"/>
      <c r="AD103" s="33"/>
      <c r="AE103" s="33"/>
    </row>
    <row r="107" spans="1:47" s="2" customFormat="1" ht="6.95" customHeight="1">
      <c r="A107" s="33"/>
      <c r="B107" s="55"/>
      <c r="C107" s="56"/>
      <c r="D107" s="56"/>
      <c r="E107" s="56"/>
      <c r="F107" s="56"/>
      <c r="G107" s="56"/>
      <c r="H107" s="56"/>
      <c r="I107" s="160"/>
      <c r="J107" s="56"/>
      <c r="K107" s="56"/>
      <c r="L107" s="50"/>
      <c r="S107" s="33"/>
      <c r="T107" s="33"/>
      <c r="U107" s="33"/>
      <c r="V107" s="33"/>
      <c r="W107" s="33"/>
      <c r="X107" s="33"/>
      <c r="Y107" s="33"/>
      <c r="Z107" s="33"/>
      <c r="AA107" s="33"/>
      <c r="AB107" s="33"/>
      <c r="AC107" s="33"/>
      <c r="AD107" s="33"/>
      <c r="AE107" s="33"/>
    </row>
    <row r="108" spans="1:47" s="2" customFormat="1" ht="24.95" customHeight="1">
      <c r="A108" s="33"/>
      <c r="B108" s="34"/>
      <c r="C108" s="22" t="s">
        <v>139</v>
      </c>
      <c r="D108" s="35"/>
      <c r="E108" s="35"/>
      <c r="F108" s="35"/>
      <c r="G108" s="35"/>
      <c r="H108" s="35"/>
      <c r="I108" s="121"/>
      <c r="J108" s="35"/>
      <c r="K108" s="35"/>
      <c r="L108" s="50"/>
      <c r="S108" s="33"/>
      <c r="T108" s="33"/>
      <c r="U108" s="33"/>
      <c r="V108" s="33"/>
      <c r="W108" s="33"/>
      <c r="X108" s="33"/>
      <c r="Y108" s="33"/>
      <c r="Z108" s="33"/>
      <c r="AA108" s="33"/>
      <c r="AB108" s="33"/>
      <c r="AC108" s="33"/>
      <c r="AD108" s="33"/>
      <c r="AE108" s="33"/>
    </row>
    <row r="109" spans="1:47" s="2" customFormat="1" ht="6.95" customHeight="1">
      <c r="A109" s="33"/>
      <c r="B109" s="34"/>
      <c r="C109" s="35"/>
      <c r="D109" s="35"/>
      <c r="E109" s="35"/>
      <c r="F109" s="35"/>
      <c r="G109" s="35"/>
      <c r="H109" s="35"/>
      <c r="I109" s="121"/>
      <c r="J109" s="35"/>
      <c r="K109" s="35"/>
      <c r="L109" s="50"/>
      <c r="S109" s="33"/>
      <c r="T109" s="33"/>
      <c r="U109" s="33"/>
      <c r="V109" s="33"/>
      <c r="W109" s="33"/>
      <c r="X109" s="33"/>
      <c r="Y109" s="33"/>
      <c r="Z109" s="33"/>
      <c r="AA109" s="33"/>
      <c r="AB109" s="33"/>
      <c r="AC109" s="33"/>
      <c r="AD109" s="33"/>
      <c r="AE109" s="33"/>
    </row>
    <row r="110" spans="1:47" s="2" customFormat="1" ht="12" customHeight="1">
      <c r="A110" s="33"/>
      <c r="B110" s="34"/>
      <c r="C110" s="28" t="s">
        <v>16</v>
      </c>
      <c r="D110" s="35"/>
      <c r="E110" s="35"/>
      <c r="F110" s="35"/>
      <c r="G110" s="35"/>
      <c r="H110" s="35"/>
      <c r="I110" s="121"/>
      <c r="J110" s="35"/>
      <c r="K110" s="35"/>
      <c r="L110" s="50"/>
      <c r="S110" s="33"/>
      <c r="T110" s="33"/>
      <c r="U110" s="33"/>
      <c r="V110" s="33"/>
      <c r="W110" s="33"/>
      <c r="X110" s="33"/>
      <c r="Y110" s="33"/>
      <c r="Z110" s="33"/>
      <c r="AA110" s="33"/>
      <c r="AB110" s="33"/>
      <c r="AC110" s="33"/>
      <c r="AD110" s="33"/>
      <c r="AE110" s="33"/>
    </row>
    <row r="111" spans="1:47" s="2" customFormat="1" ht="16.5" customHeight="1">
      <c r="A111" s="33"/>
      <c r="B111" s="34"/>
      <c r="C111" s="35"/>
      <c r="D111" s="35"/>
      <c r="E111" s="317" t="str">
        <f>E7</f>
        <v>Oprava kolejí a výhybek v žst. Hradec nad Moravicí</v>
      </c>
      <c r="F111" s="318"/>
      <c r="G111" s="318"/>
      <c r="H111" s="318"/>
      <c r="I111" s="121"/>
      <c r="J111" s="35"/>
      <c r="K111" s="35"/>
      <c r="L111" s="50"/>
      <c r="S111" s="33"/>
      <c r="T111" s="33"/>
      <c r="U111" s="33"/>
      <c r="V111" s="33"/>
      <c r="W111" s="33"/>
      <c r="X111" s="33"/>
      <c r="Y111" s="33"/>
      <c r="Z111" s="33"/>
      <c r="AA111" s="33"/>
      <c r="AB111" s="33"/>
      <c r="AC111" s="33"/>
      <c r="AD111" s="33"/>
      <c r="AE111" s="33"/>
    </row>
    <row r="112" spans="1:47" s="1" customFormat="1" ht="12" customHeight="1">
      <c r="B112" s="20"/>
      <c r="C112" s="28" t="s">
        <v>127</v>
      </c>
      <c r="D112" s="21"/>
      <c r="E112" s="21"/>
      <c r="F112" s="21"/>
      <c r="G112" s="21"/>
      <c r="H112" s="21"/>
      <c r="I112" s="114"/>
      <c r="J112" s="21"/>
      <c r="K112" s="21"/>
      <c r="L112" s="19"/>
    </row>
    <row r="113" spans="1:65" s="2" customFormat="1" ht="16.5" customHeight="1">
      <c r="A113" s="33"/>
      <c r="B113" s="34"/>
      <c r="C113" s="35"/>
      <c r="D113" s="35"/>
      <c r="E113" s="317" t="s">
        <v>1148</v>
      </c>
      <c r="F113" s="319"/>
      <c r="G113" s="319"/>
      <c r="H113" s="319"/>
      <c r="I113" s="121"/>
      <c r="J113" s="35"/>
      <c r="K113" s="35"/>
      <c r="L113" s="50"/>
      <c r="S113" s="33"/>
      <c r="T113" s="33"/>
      <c r="U113" s="33"/>
      <c r="V113" s="33"/>
      <c r="W113" s="33"/>
      <c r="X113" s="33"/>
      <c r="Y113" s="33"/>
      <c r="Z113" s="33"/>
      <c r="AA113" s="33"/>
      <c r="AB113" s="33"/>
      <c r="AC113" s="33"/>
      <c r="AD113" s="33"/>
      <c r="AE113" s="33"/>
    </row>
    <row r="114" spans="1:65" s="2" customFormat="1" ht="12" customHeight="1">
      <c r="A114" s="33"/>
      <c r="B114" s="34"/>
      <c r="C114" s="28" t="s">
        <v>129</v>
      </c>
      <c r="D114" s="35"/>
      <c r="E114" s="35"/>
      <c r="F114" s="35"/>
      <c r="G114" s="35"/>
      <c r="H114" s="35"/>
      <c r="I114" s="121"/>
      <c r="J114" s="35"/>
      <c r="K114" s="35"/>
      <c r="L114" s="50"/>
      <c r="S114" s="33"/>
      <c r="T114" s="33"/>
      <c r="U114" s="33"/>
      <c r="V114" s="33"/>
      <c r="W114" s="33"/>
      <c r="X114" s="33"/>
      <c r="Y114" s="33"/>
      <c r="Z114" s="33"/>
      <c r="AA114" s="33"/>
      <c r="AB114" s="33"/>
      <c r="AC114" s="33"/>
      <c r="AD114" s="33"/>
      <c r="AE114" s="33"/>
    </row>
    <row r="115" spans="1:65" s="2" customFormat="1" ht="16.5" customHeight="1">
      <c r="A115" s="33"/>
      <c r="B115" s="34"/>
      <c r="C115" s="35"/>
      <c r="D115" s="35"/>
      <c r="E115" s="270" t="str">
        <f>E11</f>
        <v>SO 02-01 - Oprava osvětlení dD3 Hradec nad Moravicí</v>
      </c>
      <c r="F115" s="319"/>
      <c r="G115" s="319"/>
      <c r="H115" s="319"/>
      <c r="I115" s="121"/>
      <c r="J115" s="35"/>
      <c r="K115" s="35"/>
      <c r="L115" s="50"/>
      <c r="S115" s="33"/>
      <c r="T115" s="33"/>
      <c r="U115" s="33"/>
      <c r="V115" s="33"/>
      <c r="W115" s="33"/>
      <c r="X115" s="33"/>
      <c r="Y115" s="33"/>
      <c r="Z115" s="33"/>
      <c r="AA115" s="33"/>
      <c r="AB115" s="33"/>
      <c r="AC115" s="33"/>
      <c r="AD115" s="33"/>
      <c r="AE115" s="33"/>
    </row>
    <row r="116" spans="1:65" s="2" customFormat="1" ht="6.95" customHeight="1">
      <c r="A116" s="33"/>
      <c r="B116" s="34"/>
      <c r="C116" s="35"/>
      <c r="D116" s="35"/>
      <c r="E116" s="35"/>
      <c r="F116" s="35"/>
      <c r="G116" s="35"/>
      <c r="H116" s="35"/>
      <c r="I116" s="121"/>
      <c r="J116" s="35"/>
      <c r="K116" s="35"/>
      <c r="L116" s="50"/>
      <c r="S116" s="33"/>
      <c r="T116" s="33"/>
      <c r="U116" s="33"/>
      <c r="V116" s="33"/>
      <c r="W116" s="33"/>
      <c r="X116" s="33"/>
      <c r="Y116" s="33"/>
      <c r="Z116" s="33"/>
      <c r="AA116" s="33"/>
      <c r="AB116" s="33"/>
      <c r="AC116" s="33"/>
      <c r="AD116" s="33"/>
      <c r="AE116" s="33"/>
    </row>
    <row r="117" spans="1:65" s="2" customFormat="1" ht="12" customHeight="1">
      <c r="A117" s="33"/>
      <c r="B117" s="34"/>
      <c r="C117" s="28" t="s">
        <v>20</v>
      </c>
      <c r="D117" s="35"/>
      <c r="E117" s="35"/>
      <c r="F117" s="26" t="str">
        <f>F14</f>
        <v>PS Opava</v>
      </c>
      <c r="G117" s="35"/>
      <c r="H117" s="35"/>
      <c r="I117" s="122" t="s">
        <v>22</v>
      </c>
      <c r="J117" s="65" t="str">
        <f>IF(J14="","",J14)</f>
        <v>12. 6. 2020</v>
      </c>
      <c r="K117" s="35"/>
      <c r="L117" s="50"/>
      <c r="S117" s="33"/>
      <c r="T117" s="33"/>
      <c r="U117" s="33"/>
      <c r="V117" s="33"/>
      <c r="W117" s="33"/>
      <c r="X117" s="33"/>
      <c r="Y117" s="33"/>
      <c r="Z117" s="33"/>
      <c r="AA117" s="33"/>
      <c r="AB117" s="33"/>
      <c r="AC117" s="33"/>
      <c r="AD117" s="33"/>
      <c r="AE117" s="33"/>
    </row>
    <row r="118" spans="1:65" s="2" customFormat="1" ht="6.95" customHeight="1">
      <c r="A118" s="33"/>
      <c r="B118" s="34"/>
      <c r="C118" s="35"/>
      <c r="D118" s="35"/>
      <c r="E118" s="35"/>
      <c r="F118" s="35"/>
      <c r="G118" s="35"/>
      <c r="H118" s="35"/>
      <c r="I118" s="121"/>
      <c r="J118" s="35"/>
      <c r="K118" s="35"/>
      <c r="L118" s="50"/>
      <c r="S118" s="33"/>
      <c r="T118" s="33"/>
      <c r="U118" s="33"/>
      <c r="V118" s="33"/>
      <c r="W118" s="33"/>
      <c r="X118" s="33"/>
      <c r="Y118" s="33"/>
      <c r="Z118" s="33"/>
      <c r="AA118" s="33"/>
      <c r="AB118" s="33"/>
      <c r="AC118" s="33"/>
      <c r="AD118" s="33"/>
      <c r="AE118" s="33"/>
    </row>
    <row r="119" spans="1:65" s="2" customFormat="1" ht="15.2" customHeight="1">
      <c r="A119" s="33"/>
      <c r="B119" s="34"/>
      <c r="C119" s="28" t="s">
        <v>24</v>
      </c>
      <c r="D119" s="35"/>
      <c r="E119" s="35"/>
      <c r="F119" s="26" t="str">
        <f>E17</f>
        <v>Správa železnic, státní organizace, OŘ Ostrava</v>
      </c>
      <c r="G119" s="35"/>
      <c r="H119" s="35"/>
      <c r="I119" s="122" t="s">
        <v>32</v>
      </c>
      <c r="J119" s="31" t="str">
        <f>E23</f>
        <v>Ing. Jiří Svoboda</v>
      </c>
      <c r="K119" s="35"/>
      <c r="L119" s="50"/>
      <c r="S119" s="33"/>
      <c r="T119" s="33"/>
      <c r="U119" s="33"/>
      <c r="V119" s="33"/>
      <c r="W119" s="33"/>
      <c r="X119" s="33"/>
      <c r="Y119" s="33"/>
      <c r="Z119" s="33"/>
      <c r="AA119" s="33"/>
      <c r="AB119" s="33"/>
      <c r="AC119" s="33"/>
      <c r="AD119" s="33"/>
      <c r="AE119" s="33"/>
    </row>
    <row r="120" spans="1:65" s="2" customFormat="1" ht="15.2" customHeight="1">
      <c r="A120" s="33"/>
      <c r="B120" s="34"/>
      <c r="C120" s="28" t="s">
        <v>30</v>
      </c>
      <c r="D120" s="35"/>
      <c r="E120" s="35"/>
      <c r="F120" s="26" t="str">
        <f>IF(E20="","",E20)</f>
        <v>Vyplň údaj</v>
      </c>
      <c r="G120" s="35"/>
      <c r="H120" s="35"/>
      <c r="I120" s="122" t="s">
        <v>35</v>
      </c>
      <c r="J120" s="31" t="str">
        <f>E26</f>
        <v>Ing. Jiří Svoboda</v>
      </c>
      <c r="K120" s="35"/>
      <c r="L120" s="50"/>
      <c r="S120" s="33"/>
      <c r="T120" s="33"/>
      <c r="U120" s="33"/>
      <c r="V120" s="33"/>
      <c r="W120" s="33"/>
      <c r="X120" s="33"/>
      <c r="Y120" s="33"/>
      <c r="Z120" s="33"/>
      <c r="AA120" s="33"/>
      <c r="AB120" s="33"/>
      <c r="AC120" s="33"/>
      <c r="AD120" s="33"/>
      <c r="AE120" s="33"/>
    </row>
    <row r="121" spans="1:65" s="2" customFormat="1" ht="10.35" customHeight="1">
      <c r="A121" s="33"/>
      <c r="B121" s="34"/>
      <c r="C121" s="35"/>
      <c r="D121" s="35"/>
      <c r="E121" s="35"/>
      <c r="F121" s="35"/>
      <c r="G121" s="35"/>
      <c r="H121" s="35"/>
      <c r="I121" s="121"/>
      <c r="J121" s="35"/>
      <c r="K121" s="35"/>
      <c r="L121" s="50"/>
      <c r="S121" s="33"/>
      <c r="T121" s="33"/>
      <c r="U121" s="33"/>
      <c r="V121" s="33"/>
      <c r="W121" s="33"/>
      <c r="X121" s="33"/>
      <c r="Y121" s="33"/>
      <c r="Z121" s="33"/>
      <c r="AA121" s="33"/>
      <c r="AB121" s="33"/>
      <c r="AC121" s="33"/>
      <c r="AD121" s="33"/>
      <c r="AE121" s="33"/>
    </row>
    <row r="122" spans="1:65" s="11" customFormat="1" ht="29.25" customHeight="1">
      <c r="A122" s="179"/>
      <c r="B122" s="180"/>
      <c r="C122" s="181" t="s">
        <v>140</v>
      </c>
      <c r="D122" s="182" t="s">
        <v>62</v>
      </c>
      <c r="E122" s="182" t="s">
        <v>58</v>
      </c>
      <c r="F122" s="182" t="s">
        <v>59</v>
      </c>
      <c r="G122" s="182" t="s">
        <v>141</v>
      </c>
      <c r="H122" s="182" t="s">
        <v>142</v>
      </c>
      <c r="I122" s="183" t="s">
        <v>143</v>
      </c>
      <c r="J122" s="182" t="s">
        <v>133</v>
      </c>
      <c r="K122" s="184" t="s">
        <v>144</v>
      </c>
      <c r="L122" s="185"/>
      <c r="M122" s="74" t="s">
        <v>1</v>
      </c>
      <c r="N122" s="75" t="s">
        <v>41</v>
      </c>
      <c r="O122" s="75" t="s">
        <v>145</v>
      </c>
      <c r="P122" s="75" t="s">
        <v>146</v>
      </c>
      <c r="Q122" s="75" t="s">
        <v>147</v>
      </c>
      <c r="R122" s="75" t="s">
        <v>148</v>
      </c>
      <c r="S122" s="75" t="s">
        <v>149</v>
      </c>
      <c r="T122" s="76" t="s">
        <v>150</v>
      </c>
      <c r="U122" s="179"/>
      <c r="V122" s="179"/>
      <c r="W122" s="179"/>
      <c r="X122" s="179"/>
      <c r="Y122" s="179"/>
      <c r="Z122" s="179"/>
      <c r="AA122" s="179"/>
      <c r="AB122" s="179"/>
      <c r="AC122" s="179"/>
      <c r="AD122" s="179"/>
      <c r="AE122" s="179"/>
    </row>
    <row r="123" spans="1:65" s="2" customFormat="1" ht="22.9" customHeight="1">
      <c r="A123" s="33"/>
      <c r="B123" s="34"/>
      <c r="C123" s="81" t="s">
        <v>151</v>
      </c>
      <c r="D123" s="35"/>
      <c r="E123" s="35"/>
      <c r="F123" s="35"/>
      <c r="G123" s="35"/>
      <c r="H123" s="35"/>
      <c r="I123" s="121"/>
      <c r="J123" s="186">
        <f>BK123</f>
        <v>0</v>
      </c>
      <c r="K123" s="35"/>
      <c r="L123" s="38"/>
      <c r="M123" s="77"/>
      <c r="N123" s="187"/>
      <c r="O123" s="78"/>
      <c r="P123" s="188">
        <f>P124+P195</f>
        <v>0</v>
      </c>
      <c r="Q123" s="78"/>
      <c r="R123" s="188">
        <f>R124+R195</f>
        <v>0</v>
      </c>
      <c r="S123" s="78"/>
      <c r="T123" s="189">
        <f>T124+T195</f>
        <v>0</v>
      </c>
      <c r="U123" s="33"/>
      <c r="V123" s="33"/>
      <c r="W123" s="33"/>
      <c r="X123" s="33"/>
      <c r="Y123" s="33"/>
      <c r="Z123" s="33"/>
      <c r="AA123" s="33"/>
      <c r="AB123" s="33"/>
      <c r="AC123" s="33"/>
      <c r="AD123" s="33"/>
      <c r="AE123" s="33"/>
      <c r="AT123" s="16" t="s">
        <v>76</v>
      </c>
      <c r="AU123" s="16" t="s">
        <v>135</v>
      </c>
      <c r="BK123" s="190">
        <f>BK124+BK195</f>
        <v>0</v>
      </c>
    </row>
    <row r="124" spans="1:65" s="12" customFormat="1" ht="25.9" customHeight="1">
      <c r="B124" s="191"/>
      <c r="C124" s="192"/>
      <c r="D124" s="193" t="s">
        <v>76</v>
      </c>
      <c r="E124" s="194" t="s">
        <v>1153</v>
      </c>
      <c r="F124" s="194" t="s">
        <v>1154</v>
      </c>
      <c r="G124" s="192"/>
      <c r="H124" s="192"/>
      <c r="I124" s="195"/>
      <c r="J124" s="196">
        <f>BK124</f>
        <v>0</v>
      </c>
      <c r="K124" s="192"/>
      <c r="L124" s="197"/>
      <c r="M124" s="198"/>
      <c r="N124" s="199"/>
      <c r="O124" s="199"/>
      <c r="P124" s="200">
        <f>P125</f>
        <v>0</v>
      </c>
      <c r="Q124" s="199"/>
      <c r="R124" s="200">
        <f>R125</f>
        <v>0</v>
      </c>
      <c r="S124" s="199"/>
      <c r="T124" s="201">
        <f>T125</f>
        <v>0</v>
      </c>
      <c r="AR124" s="202" t="s">
        <v>162</v>
      </c>
      <c r="AT124" s="203" t="s">
        <v>76</v>
      </c>
      <c r="AU124" s="203" t="s">
        <v>77</v>
      </c>
      <c r="AY124" s="202" t="s">
        <v>154</v>
      </c>
      <c r="BK124" s="204">
        <f>BK125</f>
        <v>0</v>
      </c>
    </row>
    <row r="125" spans="1:65" s="12" customFormat="1" ht="22.9" customHeight="1">
      <c r="B125" s="191"/>
      <c r="C125" s="192"/>
      <c r="D125" s="193" t="s">
        <v>76</v>
      </c>
      <c r="E125" s="205" t="s">
        <v>1155</v>
      </c>
      <c r="F125" s="205" t="s">
        <v>1156</v>
      </c>
      <c r="G125" s="192"/>
      <c r="H125" s="192"/>
      <c r="I125" s="195"/>
      <c r="J125" s="206">
        <f>BK125</f>
        <v>0</v>
      </c>
      <c r="K125" s="192"/>
      <c r="L125" s="197"/>
      <c r="M125" s="198"/>
      <c r="N125" s="199"/>
      <c r="O125" s="199"/>
      <c r="P125" s="200">
        <f>SUM(P126:P194)</f>
        <v>0</v>
      </c>
      <c r="Q125" s="199"/>
      <c r="R125" s="200">
        <f>SUM(R126:R194)</f>
        <v>0</v>
      </c>
      <c r="S125" s="199"/>
      <c r="T125" s="201">
        <f>SUM(T126:T194)</f>
        <v>0</v>
      </c>
      <c r="AR125" s="202" t="s">
        <v>162</v>
      </c>
      <c r="AT125" s="203" t="s">
        <v>76</v>
      </c>
      <c r="AU125" s="203" t="s">
        <v>84</v>
      </c>
      <c r="AY125" s="202" t="s">
        <v>154</v>
      </c>
      <c r="BK125" s="204">
        <f>SUM(BK126:BK194)</f>
        <v>0</v>
      </c>
    </row>
    <row r="126" spans="1:65" s="2" customFormat="1" ht="21.75" customHeight="1">
      <c r="A126" s="33"/>
      <c r="B126" s="34"/>
      <c r="C126" s="247" t="s">
        <v>84</v>
      </c>
      <c r="D126" s="247" t="s">
        <v>443</v>
      </c>
      <c r="E126" s="248" t="s">
        <v>1157</v>
      </c>
      <c r="F126" s="249" t="s">
        <v>1158</v>
      </c>
      <c r="G126" s="250" t="s">
        <v>160</v>
      </c>
      <c r="H126" s="251">
        <v>480</v>
      </c>
      <c r="I126" s="252"/>
      <c r="J126" s="253">
        <f>ROUND(I126*H126,2)</f>
        <v>0</v>
      </c>
      <c r="K126" s="249" t="s">
        <v>161</v>
      </c>
      <c r="L126" s="254"/>
      <c r="M126" s="255" t="s">
        <v>1</v>
      </c>
      <c r="N126" s="256" t="s">
        <v>42</v>
      </c>
      <c r="O126" s="70"/>
      <c r="P126" s="216">
        <f>O126*H126</f>
        <v>0</v>
      </c>
      <c r="Q126" s="216">
        <v>0</v>
      </c>
      <c r="R126" s="216">
        <f>Q126*H126</f>
        <v>0</v>
      </c>
      <c r="S126" s="216">
        <v>0</v>
      </c>
      <c r="T126" s="217">
        <f>S126*H126</f>
        <v>0</v>
      </c>
      <c r="U126" s="33"/>
      <c r="V126" s="33"/>
      <c r="W126" s="33"/>
      <c r="X126" s="33"/>
      <c r="Y126" s="33"/>
      <c r="Z126" s="33"/>
      <c r="AA126" s="33"/>
      <c r="AB126" s="33"/>
      <c r="AC126" s="33"/>
      <c r="AD126" s="33"/>
      <c r="AE126" s="33"/>
      <c r="AR126" s="218" t="s">
        <v>638</v>
      </c>
      <c r="AT126" s="218" t="s">
        <v>443</v>
      </c>
      <c r="AU126" s="218" t="s">
        <v>86</v>
      </c>
      <c r="AY126" s="16" t="s">
        <v>154</v>
      </c>
      <c r="BE126" s="219">
        <f>IF(N126="základní",J126,0)</f>
        <v>0</v>
      </c>
      <c r="BF126" s="219">
        <f>IF(N126="snížená",J126,0)</f>
        <v>0</v>
      </c>
      <c r="BG126" s="219">
        <f>IF(N126="zákl. přenesená",J126,0)</f>
        <v>0</v>
      </c>
      <c r="BH126" s="219">
        <f>IF(N126="sníž. přenesená",J126,0)</f>
        <v>0</v>
      </c>
      <c r="BI126" s="219">
        <f>IF(N126="nulová",J126,0)</f>
        <v>0</v>
      </c>
      <c r="BJ126" s="16" t="s">
        <v>84</v>
      </c>
      <c r="BK126" s="219">
        <f>ROUND(I126*H126,2)</f>
        <v>0</v>
      </c>
      <c r="BL126" s="16" t="s">
        <v>638</v>
      </c>
      <c r="BM126" s="218" t="s">
        <v>1159</v>
      </c>
    </row>
    <row r="127" spans="1:65" s="2" customFormat="1" ht="11.25">
      <c r="A127" s="33"/>
      <c r="B127" s="34"/>
      <c r="C127" s="35"/>
      <c r="D127" s="220" t="s">
        <v>164</v>
      </c>
      <c r="E127" s="35"/>
      <c r="F127" s="221" t="s">
        <v>1160</v>
      </c>
      <c r="G127" s="35"/>
      <c r="H127" s="35"/>
      <c r="I127" s="121"/>
      <c r="J127" s="35"/>
      <c r="K127" s="35"/>
      <c r="L127" s="38"/>
      <c r="M127" s="222"/>
      <c r="N127" s="223"/>
      <c r="O127" s="70"/>
      <c r="P127" s="70"/>
      <c r="Q127" s="70"/>
      <c r="R127" s="70"/>
      <c r="S127" s="70"/>
      <c r="T127" s="71"/>
      <c r="U127" s="33"/>
      <c r="V127" s="33"/>
      <c r="W127" s="33"/>
      <c r="X127" s="33"/>
      <c r="Y127" s="33"/>
      <c r="Z127" s="33"/>
      <c r="AA127" s="33"/>
      <c r="AB127" s="33"/>
      <c r="AC127" s="33"/>
      <c r="AD127" s="33"/>
      <c r="AE127" s="33"/>
      <c r="AT127" s="16" t="s">
        <v>164</v>
      </c>
      <c r="AU127" s="16" t="s">
        <v>86</v>
      </c>
    </row>
    <row r="128" spans="1:65" s="2" customFormat="1" ht="21.75" customHeight="1">
      <c r="A128" s="33"/>
      <c r="B128" s="34"/>
      <c r="C128" s="207" t="s">
        <v>86</v>
      </c>
      <c r="D128" s="207" t="s">
        <v>157</v>
      </c>
      <c r="E128" s="208" t="s">
        <v>1161</v>
      </c>
      <c r="F128" s="209" t="s">
        <v>1162</v>
      </c>
      <c r="G128" s="210" t="s">
        <v>160</v>
      </c>
      <c r="H128" s="211">
        <v>480</v>
      </c>
      <c r="I128" s="212"/>
      <c r="J128" s="213">
        <f>ROUND(I128*H128,2)</f>
        <v>0</v>
      </c>
      <c r="K128" s="209" t="s">
        <v>161</v>
      </c>
      <c r="L128" s="38"/>
      <c r="M128" s="214" t="s">
        <v>1</v>
      </c>
      <c r="N128" s="215" t="s">
        <v>42</v>
      </c>
      <c r="O128" s="70"/>
      <c r="P128" s="216">
        <f>O128*H128</f>
        <v>0</v>
      </c>
      <c r="Q128" s="216">
        <v>0</v>
      </c>
      <c r="R128" s="216">
        <f>Q128*H128</f>
        <v>0</v>
      </c>
      <c r="S128" s="216">
        <v>0</v>
      </c>
      <c r="T128" s="217">
        <f>S128*H128</f>
        <v>0</v>
      </c>
      <c r="U128" s="33"/>
      <c r="V128" s="33"/>
      <c r="W128" s="33"/>
      <c r="X128" s="33"/>
      <c r="Y128" s="33"/>
      <c r="Z128" s="33"/>
      <c r="AA128" s="33"/>
      <c r="AB128" s="33"/>
      <c r="AC128" s="33"/>
      <c r="AD128" s="33"/>
      <c r="AE128" s="33"/>
      <c r="AR128" s="218" t="s">
        <v>638</v>
      </c>
      <c r="AT128" s="218" t="s">
        <v>157</v>
      </c>
      <c r="AU128" s="218" t="s">
        <v>86</v>
      </c>
      <c r="AY128" s="16" t="s">
        <v>154</v>
      </c>
      <c r="BE128" s="219">
        <f>IF(N128="základní",J128,0)</f>
        <v>0</v>
      </c>
      <c r="BF128" s="219">
        <f>IF(N128="snížená",J128,0)</f>
        <v>0</v>
      </c>
      <c r="BG128" s="219">
        <f>IF(N128="zákl. přenesená",J128,0)</f>
        <v>0</v>
      </c>
      <c r="BH128" s="219">
        <f>IF(N128="sníž. přenesená",J128,0)</f>
        <v>0</v>
      </c>
      <c r="BI128" s="219">
        <f>IF(N128="nulová",J128,0)</f>
        <v>0</v>
      </c>
      <c r="BJ128" s="16" t="s">
        <v>84</v>
      </c>
      <c r="BK128" s="219">
        <f>ROUND(I128*H128,2)</f>
        <v>0</v>
      </c>
      <c r="BL128" s="16" t="s">
        <v>638</v>
      </c>
      <c r="BM128" s="218" t="s">
        <v>1163</v>
      </c>
    </row>
    <row r="129" spans="1:65" s="2" customFormat="1" ht="19.5">
      <c r="A129" s="33"/>
      <c r="B129" s="34"/>
      <c r="C129" s="35"/>
      <c r="D129" s="220" t="s">
        <v>164</v>
      </c>
      <c r="E129" s="35"/>
      <c r="F129" s="221" t="s">
        <v>1164</v>
      </c>
      <c r="G129" s="35"/>
      <c r="H129" s="35"/>
      <c r="I129" s="121"/>
      <c r="J129" s="35"/>
      <c r="K129" s="35"/>
      <c r="L129" s="38"/>
      <c r="M129" s="222"/>
      <c r="N129" s="223"/>
      <c r="O129" s="70"/>
      <c r="P129" s="70"/>
      <c r="Q129" s="70"/>
      <c r="R129" s="70"/>
      <c r="S129" s="70"/>
      <c r="T129" s="71"/>
      <c r="U129" s="33"/>
      <c r="V129" s="33"/>
      <c r="W129" s="33"/>
      <c r="X129" s="33"/>
      <c r="Y129" s="33"/>
      <c r="Z129" s="33"/>
      <c r="AA129" s="33"/>
      <c r="AB129" s="33"/>
      <c r="AC129" s="33"/>
      <c r="AD129" s="33"/>
      <c r="AE129" s="33"/>
      <c r="AT129" s="16" t="s">
        <v>164</v>
      </c>
      <c r="AU129" s="16" t="s">
        <v>86</v>
      </c>
    </row>
    <row r="130" spans="1:65" s="2" customFormat="1" ht="21.75" customHeight="1">
      <c r="A130" s="33"/>
      <c r="B130" s="34"/>
      <c r="C130" s="207" t="s">
        <v>176</v>
      </c>
      <c r="D130" s="207" t="s">
        <v>157</v>
      </c>
      <c r="E130" s="208" t="s">
        <v>1165</v>
      </c>
      <c r="F130" s="209" t="s">
        <v>1166</v>
      </c>
      <c r="G130" s="210" t="s">
        <v>179</v>
      </c>
      <c r="H130" s="211">
        <v>20</v>
      </c>
      <c r="I130" s="212"/>
      <c r="J130" s="213">
        <f>ROUND(I130*H130,2)</f>
        <v>0</v>
      </c>
      <c r="K130" s="209" t="s">
        <v>161</v>
      </c>
      <c r="L130" s="38"/>
      <c r="M130" s="214" t="s">
        <v>1</v>
      </c>
      <c r="N130" s="215" t="s">
        <v>42</v>
      </c>
      <c r="O130" s="70"/>
      <c r="P130" s="216">
        <f>O130*H130</f>
        <v>0</v>
      </c>
      <c r="Q130" s="216">
        <v>0</v>
      </c>
      <c r="R130" s="216">
        <f>Q130*H130</f>
        <v>0</v>
      </c>
      <c r="S130" s="216">
        <v>0</v>
      </c>
      <c r="T130" s="217">
        <f>S130*H130</f>
        <v>0</v>
      </c>
      <c r="U130" s="33"/>
      <c r="V130" s="33"/>
      <c r="W130" s="33"/>
      <c r="X130" s="33"/>
      <c r="Y130" s="33"/>
      <c r="Z130" s="33"/>
      <c r="AA130" s="33"/>
      <c r="AB130" s="33"/>
      <c r="AC130" s="33"/>
      <c r="AD130" s="33"/>
      <c r="AE130" s="33"/>
      <c r="AR130" s="218" t="s">
        <v>486</v>
      </c>
      <c r="AT130" s="218" t="s">
        <v>157</v>
      </c>
      <c r="AU130" s="218" t="s">
        <v>86</v>
      </c>
      <c r="AY130" s="16" t="s">
        <v>154</v>
      </c>
      <c r="BE130" s="219">
        <f>IF(N130="základní",J130,0)</f>
        <v>0</v>
      </c>
      <c r="BF130" s="219">
        <f>IF(N130="snížená",J130,0)</f>
        <v>0</v>
      </c>
      <c r="BG130" s="219">
        <f>IF(N130="zákl. přenesená",J130,0)</f>
        <v>0</v>
      </c>
      <c r="BH130" s="219">
        <f>IF(N130="sníž. přenesená",J130,0)</f>
        <v>0</v>
      </c>
      <c r="BI130" s="219">
        <f>IF(N130="nulová",J130,0)</f>
        <v>0</v>
      </c>
      <c r="BJ130" s="16" t="s">
        <v>84</v>
      </c>
      <c r="BK130" s="219">
        <f>ROUND(I130*H130,2)</f>
        <v>0</v>
      </c>
      <c r="BL130" s="16" t="s">
        <v>486</v>
      </c>
      <c r="BM130" s="218" t="s">
        <v>1167</v>
      </c>
    </row>
    <row r="131" spans="1:65" s="2" customFormat="1" ht="29.25">
      <c r="A131" s="33"/>
      <c r="B131" s="34"/>
      <c r="C131" s="35"/>
      <c r="D131" s="220" t="s">
        <v>164</v>
      </c>
      <c r="E131" s="35"/>
      <c r="F131" s="221" t="s">
        <v>1168</v>
      </c>
      <c r="G131" s="35"/>
      <c r="H131" s="35"/>
      <c r="I131" s="121"/>
      <c r="J131" s="35"/>
      <c r="K131" s="35"/>
      <c r="L131" s="38"/>
      <c r="M131" s="222"/>
      <c r="N131" s="223"/>
      <c r="O131" s="70"/>
      <c r="P131" s="70"/>
      <c r="Q131" s="70"/>
      <c r="R131" s="70"/>
      <c r="S131" s="70"/>
      <c r="T131" s="71"/>
      <c r="U131" s="33"/>
      <c r="V131" s="33"/>
      <c r="W131" s="33"/>
      <c r="X131" s="33"/>
      <c r="Y131" s="33"/>
      <c r="Z131" s="33"/>
      <c r="AA131" s="33"/>
      <c r="AB131" s="33"/>
      <c r="AC131" s="33"/>
      <c r="AD131" s="33"/>
      <c r="AE131" s="33"/>
      <c r="AT131" s="16" t="s">
        <v>164</v>
      </c>
      <c r="AU131" s="16" t="s">
        <v>86</v>
      </c>
    </row>
    <row r="132" spans="1:65" s="2" customFormat="1" ht="21.75" customHeight="1">
      <c r="A132" s="33"/>
      <c r="B132" s="34"/>
      <c r="C132" s="207" t="s">
        <v>162</v>
      </c>
      <c r="D132" s="207" t="s">
        <v>157</v>
      </c>
      <c r="E132" s="208" t="s">
        <v>1169</v>
      </c>
      <c r="F132" s="209" t="s">
        <v>1170</v>
      </c>
      <c r="G132" s="210" t="s">
        <v>160</v>
      </c>
      <c r="H132" s="211">
        <v>200</v>
      </c>
      <c r="I132" s="212"/>
      <c r="J132" s="213">
        <f>ROUND(I132*H132,2)</f>
        <v>0</v>
      </c>
      <c r="K132" s="209" t="s">
        <v>161</v>
      </c>
      <c r="L132" s="38"/>
      <c r="M132" s="214" t="s">
        <v>1</v>
      </c>
      <c r="N132" s="215" t="s">
        <v>42</v>
      </c>
      <c r="O132" s="70"/>
      <c r="P132" s="216">
        <f>O132*H132</f>
        <v>0</v>
      </c>
      <c r="Q132" s="216">
        <v>0</v>
      </c>
      <c r="R132" s="216">
        <f>Q132*H132</f>
        <v>0</v>
      </c>
      <c r="S132" s="216">
        <v>0</v>
      </c>
      <c r="T132" s="217">
        <f>S132*H132</f>
        <v>0</v>
      </c>
      <c r="U132" s="33"/>
      <c r="V132" s="33"/>
      <c r="W132" s="33"/>
      <c r="X132" s="33"/>
      <c r="Y132" s="33"/>
      <c r="Z132" s="33"/>
      <c r="AA132" s="33"/>
      <c r="AB132" s="33"/>
      <c r="AC132" s="33"/>
      <c r="AD132" s="33"/>
      <c r="AE132" s="33"/>
      <c r="AR132" s="218" t="s">
        <v>84</v>
      </c>
      <c r="AT132" s="218" t="s">
        <v>157</v>
      </c>
      <c r="AU132" s="218" t="s">
        <v>86</v>
      </c>
      <c r="AY132" s="16" t="s">
        <v>154</v>
      </c>
      <c r="BE132" s="219">
        <f>IF(N132="základní",J132,0)</f>
        <v>0</v>
      </c>
      <c r="BF132" s="219">
        <f>IF(N132="snížená",J132,0)</f>
        <v>0</v>
      </c>
      <c r="BG132" s="219">
        <f>IF(N132="zákl. přenesená",J132,0)</f>
        <v>0</v>
      </c>
      <c r="BH132" s="219">
        <f>IF(N132="sníž. přenesená",J132,0)</f>
        <v>0</v>
      </c>
      <c r="BI132" s="219">
        <f>IF(N132="nulová",J132,0)</f>
        <v>0</v>
      </c>
      <c r="BJ132" s="16" t="s">
        <v>84</v>
      </c>
      <c r="BK132" s="219">
        <f>ROUND(I132*H132,2)</f>
        <v>0</v>
      </c>
      <c r="BL132" s="16" t="s">
        <v>84</v>
      </c>
      <c r="BM132" s="218" t="s">
        <v>1171</v>
      </c>
    </row>
    <row r="133" spans="1:65" s="2" customFormat="1" ht="29.25">
      <c r="A133" s="33"/>
      <c r="B133" s="34"/>
      <c r="C133" s="35"/>
      <c r="D133" s="220" t="s">
        <v>164</v>
      </c>
      <c r="E133" s="35"/>
      <c r="F133" s="221" t="s">
        <v>1172</v>
      </c>
      <c r="G133" s="35"/>
      <c r="H133" s="35"/>
      <c r="I133" s="121"/>
      <c r="J133" s="35"/>
      <c r="K133" s="35"/>
      <c r="L133" s="38"/>
      <c r="M133" s="222"/>
      <c r="N133" s="223"/>
      <c r="O133" s="70"/>
      <c r="P133" s="70"/>
      <c r="Q133" s="70"/>
      <c r="R133" s="70"/>
      <c r="S133" s="70"/>
      <c r="T133" s="71"/>
      <c r="U133" s="33"/>
      <c r="V133" s="33"/>
      <c r="W133" s="33"/>
      <c r="X133" s="33"/>
      <c r="Y133" s="33"/>
      <c r="Z133" s="33"/>
      <c r="AA133" s="33"/>
      <c r="AB133" s="33"/>
      <c r="AC133" s="33"/>
      <c r="AD133" s="33"/>
      <c r="AE133" s="33"/>
      <c r="AT133" s="16" t="s">
        <v>164</v>
      </c>
      <c r="AU133" s="16" t="s">
        <v>86</v>
      </c>
    </row>
    <row r="134" spans="1:65" s="2" customFormat="1" ht="21.75" customHeight="1">
      <c r="A134" s="33"/>
      <c r="B134" s="34"/>
      <c r="C134" s="247" t="s">
        <v>155</v>
      </c>
      <c r="D134" s="247" t="s">
        <v>443</v>
      </c>
      <c r="E134" s="248" t="s">
        <v>1173</v>
      </c>
      <c r="F134" s="249" t="s">
        <v>1174</v>
      </c>
      <c r="G134" s="250" t="s">
        <v>160</v>
      </c>
      <c r="H134" s="251">
        <v>200</v>
      </c>
      <c r="I134" s="252"/>
      <c r="J134" s="253">
        <f>ROUND(I134*H134,2)</f>
        <v>0</v>
      </c>
      <c r="K134" s="249" t="s">
        <v>161</v>
      </c>
      <c r="L134" s="254"/>
      <c r="M134" s="255" t="s">
        <v>1</v>
      </c>
      <c r="N134" s="256" t="s">
        <v>42</v>
      </c>
      <c r="O134" s="70"/>
      <c r="P134" s="216">
        <f>O134*H134</f>
        <v>0</v>
      </c>
      <c r="Q134" s="216">
        <v>0</v>
      </c>
      <c r="R134" s="216">
        <f>Q134*H134</f>
        <v>0</v>
      </c>
      <c r="S134" s="216">
        <v>0</v>
      </c>
      <c r="T134" s="217">
        <f>S134*H134</f>
        <v>0</v>
      </c>
      <c r="U134" s="33"/>
      <c r="V134" s="33"/>
      <c r="W134" s="33"/>
      <c r="X134" s="33"/>
      <c r="Y134" s="33"/>
      <c r="Z134" s="33"/>
      <c r="AA134" s="33"/>
      <c r="AB134" s="33"/>
      <c r="AC134" s="33"/>
      <c r="AD134" s="33"/>
      <c r="AE134" s="33"/>
      <c r="AR134" s="218" t="s">
        <v>1175</v>
      </c>
      <c r="AT134" s="218" t="s">
        <v>443</v>
      </c>
      <c r="AU134" s="218" t="s">
        <v>86</v>
      </c>
      <c r="AY134" s="16" t="s">
        <v>154</v>
      </c>
      <c r="BE134" s="219">
        <f>IF(N134="základní",J134,0)</f>
        <v>0</v>
      </c>
      <c r="BF134" s="219">
        <f>IF(N134="snížená",J134,0)</f>
        <v>0</v>
      </c>
      <c r="BG134" s="219">
        <f>IF(N134="zákl. přenesená",J134,0)</f>
        <v>0</v>
      </c>
      <c r="BH134" s="219">
        <f>IF(N134="sníž. přenesená",J134,0)</f>
        <v>0</v>
      </c>
      <c r="BI134" s="219">
        <f>IF(N134="nulová",J134,0)</f>
        <v>0</v>
      </c>
      <c r="BJ134" s="16" t="s">
        <v>84</v>
      </c>
      <c r="BK134" s="219">
        <f>ROUND(I134*H134,2)</f>
        <v>0</v>
      </c>
      <c r="BL134" s="16" t="s">
        <v>1175</v>
      </c>
      <c r="BM134" s="218" t="s">
        <v>1176</v>
      </c>
    </row>
    <row r="135" spans="1:65" s="2" customFormat="1" ht="11.25">
      <c r="A135" s="33"/>
      <c r="B135" s="34"/>
      <c r="C135" s="35"/>
      <c r="D135" s="220" t="s">
        <v>164</v>
      </c>
      <c r="E135" s="35"/>
      <c r="F135" s="221" t="s">
        <v>1177</v>
      </c>
      <c r="G135" s="35"/>
      <c r="H135" s="35"/>
      <c r="I135" s="121"/>
      <c r="J135" s="35"/>
      <c r="K135" s="35"/>
      <c r="L135" s="38"/>
      <c r="M135" s="222"/>
      <c r="N135" s="223"/>
      <c r="O135" s="70"/>
      <c r="P135" s="70"/>
      <c r="Q135" s="70"/>
      <c r="R135" s="70"/>
      <c r="S135" s="70"/>
      <c r="T135" s="71"/>
      <c r="U135" s="33"/>
      <c r="V135" s="33"/>
      <c r="W135" s="33"/>
      <c r="X135" s="33"/>
      <c r="Y135" s="33"/>
      <c r="Z135" s="33"/>
      <c r="AA135" s="33"/>
      <c r="AB135" s="33"/>
      <c r="AC135" s="33"/>
      <c r="AD135" s="33"/>
      <c r="AE135" s="33"/>
      <c r="AT135" s="16" t="s">
        <v>164</v>
      </c>
      <c r="AU135" s="16" t="s">
        <v>86</v>
      </c>
    </row>
    <row r="136" spans="1:65" s="2" customFormat="1" ht="21.75" customHeight="1">
      <c r="A136" s="33"/>
      <c r="B136" s="34"/>
      <c r="C136" s="207" t="s">
        <v>195</v>
      </c>
      <c r="D136" s="207" t="s">
        <v>157</v>
      </c>
      <c r="E136" s="208" t="s">
        <v>1178</v>
      </c>
      <c r="F136" s="209" t="s">
        <v>1179</v>
      </c>
      <c r="G136" s="210" t="s">
        <v>160</v>
      </c>
      <c r="H136" s="211">
        <v>480</v>
      </c>
      <c r="I136" s="212"/>
      <c r="J136" s="213">
        <f>ROUND(I136*H136,2)</f>
        <v>0</v>
      </c>
      <c r="K136" s="209" t="s">
        <v>161</v>
      </c>
      <c r="L136" s="38"/>
      <c r="M136" s="214" t="s">
        <v>1</v>
      </c>
      <c r="N136" s="215" t="s">
        <v>42</v>
      </c>
      <c r="O136" s="70"/>
      <c r="P136" s="216">
        <f>O136*H136</f>
        <v>0</v>
      </c>
      <c r="Q136" s="216">
        <v>0</v>
      </c>
      <c r="R136" s="216">
        <f>Q136*H136</f>
        <v>0</v>
      </c>
      <c r="S136" s="216">
        <v>0</v>
      </c>
      <c r="T136" s="217">
        <f>S136*H136</f>
        <v>0</v>
      </c>
      <c r="U136" s="33"/>
      <c r="V136" s="33"/>
      <c r="W136" s="33"/>
      <c r="X136" s="33"/>
      <c r="Y136" s="33"/>
      <c r="Z136" s="33"/>
      <c r="AA136" s="33"/>
      <c r="AB136" s="33"/>
      <c r="AC136" s="33"/>
      <c r="AD136" s="33"/>
      <c r="AE136" s="33"/>
      <c r="AR136" s="218" t="s">
        <v>638</v>
      </c>
      <c r="AT136" s="218" t="s">
        <v>157</v>
      </c>
      <c r="AU136" s="218" t="s">
        <v>86</v>
      </c>
      <c r="AY136" s="16" t="s">
        <v>154</v>
      </c>
      <c r="BE136" s="219">
        <f>IF(N136="základní",J136,0)</f>
        <v>0</v>
      </c>
      <c r="BF136" s="219">
        <f>IF(N136="snížená",J136,0)</f>
        <v>0</v>
      </c>
      <c r="BG136" s="219">
        <f>IF(N136="zákl. přenesená",J136,0)</f>
        <v>0</v>
      </c>
      <c r="BH136" s="219">
        <f>IF(N136="sníž. přenesená",J136,0)</f>
        <v>0</v>
      </c>
      <c r="BI136" s="219">
        <f>IF(N136="nulová",J136,0)</f>
        <v>0</v>
      </c>
      <c r="BJ136" s="16" t="s">
        <v>84</v>
      </c>
      <c r="BK136" s="219">
        <f>ROUND(I136*H136,2)</f>
        <v>0</v>
      </c>
      <c r="BL136" s="16" t="s">
        <v>638</v>
      </c>
      <c r="BM136" s="218" t="s">
        <v>1180</v>
      </c>
    </row>
    <row r="137" spans="1:65" s="2" customFormat="1" ht="11.25">
      <c r="A137" s="33"/>
      <c r="B137" s="34"/>
      <c r="C137" s="35"/>
      <c r="D137" s="220" t="s">
        <v>164</v>
      </c>
      <c r="E137" s="35"/>
      <c r="F137" s="221" t="s">
        <v>1181</v>
      </c>
      <c r="G137" s="35"/>
      <c r="H137" s="35"/>
      <c r="I137" s="121"/>
      <c r="J137" s="35"/>
      <c r="K137" s="35"/>
      <c r="L137" s="38"/>
      <c r="M137" s="222"/>
      <c r="N137" s="223"/>
      <c r="O137" s="70"/>
      <c r="P137" s="70"/>
      <c r="Q137" s="70"/>
      <c r="R137" s="70"/>
      <c r="S137" s="70"/>
      <c r="T137" s="71"/>
      <c r="U137" s="33"/>
      <c r="V137" s="33"/>
      <c r="W137" s="33"/>
      <c r="X137" s="33"/>
      <c r="Y137" s="33"/>
      <c r="Z137" s="33"/>
      <c r="AA137" s="33"/>
      <c r="AB137" s="33"/>
      <c r="AC137" s="33"/>
      <c r="AD137" s="33"/>
      <c r="AE137" s="33"/>
      <c r="AT137" s="16" t="s">
        <v>164</v>
      </c>
      <c r="AU137" s="16" t="s">
        <v>86</v>
      </c>
    </row>
    <row r="138" spans="1:65" s="2" customFormat="1" ht="21.75" customHeight="1">
      <c r="A138" s="33"/>
      <c r="B138" s="34"/>
      <c r="C138" s="247" t="s">
        <v>202</v>
      </c>
      <c r="D138" s="247" t="s">
        <v>443</v>
      </c>
      <c r="E138" s="248" t="s">
        <v>1182</v>
      </c>
      <c r="F138" s="249" t="s">
        <v>1183</v>
      </c>
      <c r="G138" s="250" t="s">
        <v>160</v>
      </c>
      <c r="H138" s="251">
        <v>80</v>
      </c>
      <c r="I138" s="252"/>
      <c r="J138" s="253">
        <f>ROUND(I138*H138,2)</f>
        <v>0</v>
      </c>
      <c r="K138" s="249" t="s">
        <v>161</v>
      </c>
      <c r="L138" s="254"/>
      <c r="M138" s="255" t="s">
        <v>1</v>
      </c>
      <c r="N138" s="256" t="s">
        <v>42</v>
      </c>
      <c r="O138" s="70"/>
      <c r="P138" s="216">
        <f>O138*H138</f>
        <v>0</v>
      </c>
      <c r="Q138" s="216">
        <v>0</v>
      </c>
      <c r="R138" s="216">
        <f>Q138*H138</f>
        <v>0</v>
      </c>
      <c r="S138" s="216">
        <v>0</v>
      </c>
      <c r="T138" s="217">
        <f>S138*H138</f>
        <v>0</v>
      </c>
      <c r="U138" s="33"/>
      <c r="V138" s="33"/>
      <c r="W138" s="33"/>
      <c r="X138" s="33"/>
      <c r="Y138" s="33"/>
      <c r="Z138" s="33"/>
      <c r="AA138" s="33"/>
      <c r="AB138" s="33"/>
      <c r="AC138" s="33"/>
      <c r="AD138" s="33"/>
      <c r="AE138" s="33"/>
      <c r="AR138" s="218" t="s">
        <v>1175</v>
      </c>
      <c r="AT138" s="218" t="s">
        <v>443</v>
      </c>
      <c r="AU138" s="218" t="s">
        <v>86</v>
      </c>
      <c r="AY138" s="16" t="s">
        <v>154</v>
      </c>
      <c r="BE138" s="219">
        <f>IF(N138="základní",J138,0)</f>
        <v>0</v>
      </c>
      <c r="BF138" s="219">
        <f>IF(N138="snížená",J138,0)</f>
        <v>0</v>
      </c>
      <c r="BG138" s="219">
        <f>IF(N138="zákl. přenesená",J138,0)</f>
        <v>0</v>
      </c>
      <c r="BH138" s="219">
        <f>IF(N138="sníž. přenesená",J138,0)</f>
        <v>0</v>
      </c>
      <c r="BI138" s="219">
        <f>IF(N138="nulová",J138,0)</f>
        <v>0</v>
      </c>
      <c r="BJ138" s="16" t="s">
        <v>84</v>
      </c>
      <c r="BK138" s="219">
        <f>ROUND(I138*H138,2)</f>
        <v>0</v>
      </c>
      <c r="BL138" s="16" t="s">
        <v>1175</v>
      </c>
      <c r="BM138" s="218" t="s">
        <v>1184</v>
      </c>
    </row>
    <row r="139" spans="1:65" s="2" customFormat="1" ht="11.25">
      <c r="A139" s="33"/>
      <c r="B139" s="34"/>
      <c r="C139" s="35"/>
      <c r="D139" s="220" t="s">
        <v>164</v>
      </c>
      <c r="E139" s="35"/>
      <c r="F139" s="221" t="s">
        <v>1185</v>
      </c>
      <c r="G139" s="35"/>
      <c r="H139" s="35"/>
      <c r="I139" s="121"/>
      <c r="J139" s="35"/>
      <c r="K139" s="35"/>
      <c r="L139" s="38"/>
      <c r="M139" s="222"/>
      <c r="N139" s="223"/>
      <c r="O139" s="70"/>
      <c r="P139" s="70"/>
      <c r="Q139" s="70"/>
      <c r="R139" s="70"/>
      <c r="S139" s="70"/>
      <c r="T139" s="71"/>
      <c r="U139" s="33"/>
      <c r="V139" s="33"/>
      <c r="W139" s="33"/>
      <c r="X139" s="33"/>
      <c r="Y139" s="33"/>
      <c r="Z139" s="33"/>
      <c r="AA139" s="33"/>
      <c r="AB139" s="33"/>
      <c r="AC139" s="33"/>
      <c r="AD139" s="33"/>
      <c r="AE139" s="33"/>
      <c r="AT139" s="16" t="s">
        <v>164</v>
      </c>
      <c r="AU139" s="16" t="s">
        <v>86</v>
      </c>
    </row>
    <row r="140" spans="1:65" s="2" customFormat="1" ht="21.75" customHeight="1">
      <c r="A140" s="33"/>
      <c r="B140" s="34"/>
      <c r="C140" s="247" t="s">
        <v>208</v>
      </c>
      <c r="D140" s="247" t="s">
        <v>443</v>
      </c>
      <c r="E140" s="248" t="s">
        <v>1186</v>
      </c>
      <c r="F140" s="249" t="s">
        <v>1187</v>
      </c>
      <c r="G140" s="250" t="s">
        <v>160</v>
      </c>
      <c r="H140" s="251">
        <v>400</v>
      </c>
      <c r="I140" s="252"/>
      <c r="J140" s="253">
        <f>ROUND(I140*H140,2)</f>
        <v>0</v>
      </c>
      <c r="K140" s="249" t="s">
        <v>161</v>
      </c>
      <c r="L140" s="254"/>
      <c r="M140" s="255" t="s">
        <v>1</v>
      </c>
      <c r="N140" s="256" t="s">
        <v>42</v>
      </c>
      <c r="O140" s="70"/>
      <c r="P140" s="216">
        <f>O140*H140</f>
        <v>0</v>
      </c>
      <c r="Q140" s="216">
        <v>0</v>
      </c>
      <c r="R140" s="216">
        <f>Q140*H140</f>
        <v>0</v>
      </c>
      <c r="S140" s="216">
        <v>0</v>
      </c>
      <c r="T140" s="217">
        <f>S140*H140</f>
        <v>0</v>
      </c>
      <c r="U140" s="33"/>
      <c r="V140" s="33"/>
      <c r="W140" s="33"/>
      <c r="X140" s="33"/>
      <c r="Y140" s="33"/>
      <c r="Z140" s="33"/>
      <c r="AA140" s="33"/>
      <c r="AB140" s="33"/>
      <c r="AC140" s="33"/>
      <c r="AD140" s="33"/>
      <c r="AE140" s="33"/>
      <c r="AR140" s="218" t="s">
        <v>1175</v>
      </c>
      <c r="AT140" s="218" t="s">
        <v>443</v>
      </c>
      <c r="AU140" s="218" t="s">
        <v>86</v>
      </c>
      <c r="AY140" s="16" t="s">
        <v>154</v>
      </c>
      <c r="BE140" s="219">
        <f>IF(N140="základní",J140,0)</f>
        <v>0</v>
      </c>
      <c r="BF140" s="219">
        <f>IF(N140="snížená",J140,0)</f>
        <v>0</v>
      </c>
      <c r="BG140" s="219">
        <f>IF(N140="zákl. přenesená",J140,0)</f>
        <v>0</v>
      </c>
      <c r="BH140" s="219">
        <f>IF(N140="sníž. přenesená",J140,0)</f>
        <v>0</v>
      </c>
      <c r="BI140" s="219">
        <f>IF(N140="nulová",J140,0)</f>
        <v>0</v>
      </c>
      <c r="BJ140" s="16" t="s">
        <v>84</v>
      </c>
      <c r="BK140" s="219">
        <f>ROUND(I140*H140,2)</f>
        <v>0</v>
      </c>
      <c r="BL140" s="16" t="s">
        <v>1175</v>
      </c>
      <c r="BM140" s="218" t="s">
        <v>1188</v>
      </c>
    </row>
    <row r="141" spans="1:65" s="2" customFormat="1" ht="11.25">
      <c r="A141" s="33"/>
      <c r="B141" s="34"/>
      <c r="C141" s="35"/>
      <c r="D141" s="220" t="s">
        <v>164</v>
      </c>
      <c r="E141" s="35"/>
      <c r="F141" s="221" t="s">
        <v>1189</v>
      </c>
      <c r="G141" s="35"/>
      <c r="H141" s="35"/>
      <c r="I141" s="121"/>
      <c r="J141" s="35"/>
      <c r="K141" s="35"/>
      <c r="L141" s="38"/>
      <c r="M141" s="222"/>
      <c r="N141" s="223"/>
      <c r="O141" s="70"/>
      <c r="P141" s="70"/>
      <c r="Q141" s="70"/>
      <c r="R141" s="70"/>
      <c r="S141" s="70"/>
      <c r="T141" s="71"/>
      <c r="U141" s="33"/>
      <c r="V141" s="33"/>
      <c r="W141" s="33"/>
      <c r="X141" s="33"/>
      <c r="Y141" s="33"/>
      <c r="Z141" s="33"/>
      <c r="AA141" s="33"/>
      <c r="AB141" s="33"/>
      <c r="AC141" s="33"/>
      <c r="AD141" s="33"/>
      <c r="AE141" s="33"/>
      <c r="AT141" s="16" t="s">
        <v>164</v>
      </c>
      <c r="AU141" s="16" t="s">
        <v>86</v>
      </c>
    </row>
    <row r="142" spans="1:65" s="2" customFormat="1" ht="21.75" customHeight="1">
      <c r="A142" s="33"/>
      <c r="B142" s="34"/>
      <c r="C142" s="207" t="s">
        <v>214</v>
      </c>
      <c r="D142" s="207" t="s">
        <v>157</v>
      </c>
      <c r="E142" s="208" t="s">
        <v>1190</v>
      </c>
      <c r="F142" s="209" t="s">
        <v>1191</v>
      </c>
      <c r="G142" s="210" t="s">
        <v>179</v>
      </c>
      <c r="H142" s="211">
        <v>10</v>
      </c>
      <c r="I142" s="212"/>
      <c r="J142" s="213">
        <f>ROUND(I142*H142,2)</f>
        <v>0</v>
      </c>
      <c r="K142" s="209" t="s">
        <v>161</v>
      </c>
      <c r="L142" s="38"/>
      <c r="M142" s="214" t="s">
        <v>1</v>
      </c>
      <c r="N142" s="215" t="s">
        <v>42</v>
      </c>
      <c r="O142" s="70"/>
      <c r="P142" s="216">
        <f>O142*H142</f>
        <v>0</v>
      </c>
      <c r="Q142" s="216">
        <v>0</v>
      </c>
      <c r="R142" s="216">
        <f>Q142*H142</f>
        <v>0</v>
      </c>
      <c r="S142" s="216">
        <v>0</v>
      </c>
      <c r="T142" s="217">
        <f>S142*H142</f>
        <v>0</v>
      </c>
      <c r="U142" s="33"/>
      <c r="V142" s="33"/>
      <c r="W142" s="33"/>
      <c r="X142" s="33"/>
      <c r="Y142" s="33"/>
      <c r="Z142" s="33"/>
      <c r="AA142" s="33"/>
      <c r="AB142" s="33"/>
      <c r="AC142" s="33"/>
      <c r="AD142" s="33"/>
      <c r="AE142" s="33"/>
      <c r="AR142" s="218" t="s">
        <v>638</v>
      </c>
      <c r="AT142" s="218" t="s">
        <v>157</v>
      </c>
      <c r="AU142" s="218" t="s">
        <v>86</v>
      </c>
      <c r="AY142" s="16" t="s">
        <v>154</v>
      </c>
      <c r="BE142" s="219">
        <f>IF(N142="základní",J142,0)</f>
        <v>0</v>
      </c>
      <c r="BF142" s="219">
        <f>IF(N142="snížená",J142,0)</f>
        <v>0</v>
      </c>
      <c r="BG142" s="219">
        <f>IF(N142="zákl. přenesená",J142,0)</f>
        <v>0</v>
      </c>
      <c r="BH142" s="219">
        <f>IF(N142="sníž. přenesená",J142,0)</f>
        <v>0</v>
      </c>
      <c r="BI142" s="219">
        <f>IF(N142="nulová",J142,0)</f>
        <v>0</v>
      </c>
      <c r="BJ142" s="16" t="s">
        <v>84</v>
      </c>
      <c r="BK142" s="219">
        <f>ROUND(I142*H142,2)</f>
        <v>0</v>
      </c>
      <c r="BL142" s="16" t="s">
        <v>638</v>
      </c>
      <c r="BM142" s="218" t="s">
        <v>1192</v>
      </c>
    </row>
    <row r="143" spans="1:65" s="2" customFormat="1" ht="11.25">
      <c r="A143" s="33"/>
      <c r="B143" s="34"/>
      <c r="C143" s="35"/>
      <c r="D143" s="220" t="s">
        <v>164</v>
      </c>
      <c r="E143" s="35"/>
      <c r="F143" s="221" t="s">
        <v>1193</v>
      </c>
      <c r="G143" s="35"/>
      <c r="H143" s="35"/>
      <c r="I143" s="121"/>
      <c r="J143" s="35"/>
      <c r="K143" s="35"/>
      <c r="L143" s="38"/>
      <c r="M143" s="222"/>
      <c r="N143" s="223"/>
      <c r="O143" s="70"/>
      <c r="P143" s="70"/>
      <c r="Q143" s="70"/>
      <c r="R143" s="70"/>
      <c r="S143" s="70"/>
      <c r="T143" s="71"/>
      <c r="U143" s="33"/>
      <c r="V143" s="33"/>
      <c r="W143" s="33"/>
      <c r="X143" s="33"/>
      <c r="Y143" s="33"/>
      <c r="Z143" s="33"/>
      <c r="AA143" s="33"/>
      <c r="AB143" s="33"/>
      <c r="AC143" s="33"/>
      <c r="AD143" s="33"/>
      <c r="AE143" s="33"/>
      <c r="AT143" s="16" t="s">
        <v>164</v>
      </c>
      <c r="AU143" s="16" t="s">
        <v>86</v>
      </c>
    </row>
    <row r="144" spans="1:65" s="2" customFormat="1" ht="21.75" customHeight="1">
      <c r="A144" s="33"/>
      <c r="B144" s="34"/>
      <c r="C144" s="247" t="s">
        <v>220</v>
      </c>
      <c r="D144" s="247" t="s">
        <v>443</v>
      </c>
      <c r="E144" s="248" t="s">
        <v>1194</v>
      </c>
      <c r="F144" s="249" t="s">
        <v>1195</v>
      </c>
      <c r="G144" s="250" t="s">
        <v>1196</v>
      </c>
      <c r="H144" s="251">
        <v>1</v>
      </c>
      <c r="I144" s="252"/>
      <c r="J144" s="253">
        <f>ROUND(I144*H144,2)</f>
        <v>0</v>
      </c>
      <c r="K144" s="249" t="s">
        <v>161</v>
      </c>
      <c r="L144" s="254"/>
      <c r="M144" s="255" t="s">
        <v>1</v>
      </c>
      <c r="N144" s="256" t="s">
        <v>42</v>
      </c>
      <c r="O144" s="70"/>
      <c r="P144" s="216">
        <f>O144*H144</f>
        <v>0</v>
      </c>
      <c r="Q144" s="216">
        <v>0</v>
      </c>
      <c r="R144" s="216">
        <f>Q144*H144</f>
        <v>0</v>
      </c>
      <c r="S144" s="216">
        <v>0</v>
      </c>
      <c r="T144" s="217">
        <f>S144*H144</f>
        <v>0</v>
      </c>
      <c r="U144" s="33"/>
      <c r="V144" s="33"/>
      <c r="W144" s="33"/>
      <c r="X144" s="33"/>
      <c r="Y144" s="33"/>
      <c r="Z144" s="33"/>
      <c r="AA144" s="33"/>
      <c r="AB144" s="33"/>
      <c r="AC144" s="33"/>
      <c r="AD144" s="33"/>
      <c r="AE144" s="33"/>
      <c r="AR144" s="218" t="s">
        <v>1175</v>
      </c>
      <c r="AT144" s="218" t="s">
        <v>443</v>
      </c>
      <c r="AU144" s="218" t="s">
        <v>86</v>
      </c>
      <c r="AY144" s="16" t="s">
        <v>154</v>
      </c>
      <c r="BE144" s="219">
        <f>IF(N144="základní",J144,0)</f>
        <v>0</v>
      </c>
      <c r="BF144" s="219">
        <f>IF(N144="snížená",J144,0)</f>
        <v>0</v>
      </c>
      <c r="BG144" s="219">
        <f>IF(N144="zákl. přenesená",J144,0)</f>
        <v>0</v>
      </c>
      <c r="BH144" s="219">
        <f>IF(N144="sníž. přenesená",J144,0)</f>
        <v>0</v>
      </c>
      <c r="BI144" s="219">
        <f>IF(N144="nulová",J144,0)</f>
        <v>0</v>
      </c>
      <c r="BJ144" s="16" t="s">
        <v>84</v>
      </c>
      <c r="BK144" s="219">
        <f>ROUND(I144*H144,2)</f>
        <v>0</v>
      </c>
      <c r="BL144" s="16" t="s">
        <v>1175</v>
      </c>
      <c r="BM144" s="218" t="s">
        <v>1197</v>
      </c>
    </row>
    <row r="145" spans="1:65" s="2" customFormat="1" ht="11.25">
      <c r="A145" s="33"/>
      <c r="B145" s="34"/>
      <c r="C145" s="35"/>
      <c r="D145" s="220" t="s">
        <v>164</v>
      </c>
      <c r="E145" s="35"/>
      <c r="F145" s="221" t="s">
        <v>1198</v>
      </c>
      <c r="G145" s="35"/>
      <c r="H145" s="35"/>
      <c r="I145" s="121"/>
      <c r="J145" s="35"/>
      <c r="K145" s="35"/>
      <c r="L145" s="38"/>
      <c r="M145" s="222"/>
      <c r="N145" s="223"/>
      <c r="O145" s="70"/>
      <c r="P145" s="70"/>
      <c r="Q145" s="70"/>
      <c r="R145" s="70"/>
      <c r="S145" s="70"/>
      <c r="T145" s="71"/>
      <c r="U145" s="33"/>
      <c r="V145" s="33"/>
      <c r="W145" s="33"/>
      <c r="X145" s="33"/>
      <c r="Y145" s="33"/>
      <c r="Z145" s="33"/>
      <c r="AA145" s="33"/>
      <c r="AB145" s="33"/>
      <c r="AC145" s="33"/>
      <c r="AD145" s="33"/>
      <c r="AE145" s="33"/>
      <c r="AT145" s="16" t="s">
        <v>164</v>
      </c>
      <c r="AU145" s="16" t="s">
        <v>86</v>
      </c>
    </row>
    <row r="146" spans="1:65" s="2" customFormat="1" ht="21.75" customHeight="1">
      <c r="A146" s="33"/>
      <c r="B146" s="34"/>
      <c r="C146" s="207" t="s">
        <v>225</v>
      </c>
      <c r="D146" s="207" t="s">
        <v>157</v>
      </c>
      <c r="E146" s="208" t="s">
        <v>1199</v>
      </c>
      <c r="F146" s="209" t="s">
        <v>1200</v>
      </c>
      <c r="G146" s="210" t="s">
        <v>179</v>
      </c>
      <c r="H146" s="211">
        <v>4</v>
      </c>
      <c r="I146" s="212"/>
      <c r="J146" s="213">
        <f>ROUND(I146*H146,2)</f>
        <v>0</v>
      </c>
      <c r="K146" s="209" t="s">
        <v>161</v>
      </c>
      <c r="L146" s="38"/>
      <c r="M146" s="214" t="s">
        <v>1</v>
      </c>
      <c r="N146" s="215" t="s">
        <v>42</v>
      </c>
      <c r="O146" s="70"/>
      <c r="P146" s="216">
        <f>O146*H146</f>
        <v>0</v>
      </c>
      <c r="Q146" s="216">
        <v>0</v>
      </c>
      <c r="R146" s="216">
        <f>Q146*H146</f>
        <v>0</v>
      </c>
      <c r="S146" s="216">
        <v>0</v>
      </c>
      <c r="T146" s="217">
        <f>S146*H146</f>
        <v>0</v>
      </c>
      <c r="U146" s="33"/>
      <c r="V146" s="33"/>
      <c r="W146" s="33"/>
      <c r="X146" s="33"/>
      <c r="Y146" s="33"/>
      <c r="Z146" s="33"/>
      <c r="AA146" s="33"/>
      <c r="AB146" s="33"/>
      <c r="AC146" s="33"/>
      <c r="AD146" s="33"/>
      <c r="AE146" s="33"/>
      <c r="AR146" s="218" t="s">
        <v>638</v>
      </c>
      <c r="AT146" s="218" t="s">
        <v>157</v>
      </c>
      <c r="AU146" s="218" t="s">
        <v>86</v>
      </c>
      <c r="AY146" s="16" t="s">
        <v>154</v>
      </c>
      <c r="BE146" s="219">
        <f>IF(N146="základní",J146,0)</f>
        <v>0</v>
      </c>
      <c r="BF146" s="219">
        <f>IF(N146="snížená",J146,0)</f>
        <v>0</v>
      </c>
      <c r="BG146" s="219">
        <f>IF(N146="zákl. přenesená",J146,0)</f>
        <v>0</v>
      </c>
      <c r="BH146" s="219">
        <f>IF(N146="sníž. přenesená",J146,0)</f>
        <v>0</v>
      </c>
      <c r="BI146" s="219">
        <f>IF(N146="nulová",J146,0)</f>
        <v>0</v>
      </c>
      <c r="BJ146" s="16" t="s">
        <v>84</v>
      </c>
      <c r="BK146" s="219">
        <f>ROUND(I146*H146,2)</f>
        <v>0</v>
      </c>
      <c r="BL146" s="16" t="s">
        <v>638</v>
      </c>
      <c r="BM146" s="218" t="s">
        <v>1201</v>
      </c>
    </row>
    <row r="147" spans="1:65" s="2" customFormat="1" ht="19.5">
      <c r="A147" s="33"/>
      <c r="B147" s="34"/>
      <c r="C147" s="35"/>
      <c r="D147" s="220" t="s">
        <v>164</v>
      </c>
      <c r="E147" s="35"/>
      <c r="F147" s="221" t="s">
        <v>1202</v>
      </c>
      <c r="G147" s="35"/>
      <c r="H147" s="35"/>
      <c r="I147" s="121"/>
      <c r="J147" s="35"/>
      <c r="K147" s="35"/>
      <c r="L147" s="38"/>
      <c r="M147" s="222"/>
      <c r="N147" s="223"/>
      <c r="O147" s="70"/>
      <c r="P147" s="70"/>
      <c r="Q147" s="70"/>
      <c r="R147" s="70"/>
      <c r="S147" s="70"/>
      <c r="T147" s="71"/>
      <c r="U147" s="33"/>
      <c r="V147" s="33"/>
      <c r="W147" s="33"/>
      <c r="X147" s="33"/>
      <c r="Y147" s="33"/>
      <c r="Z147" s="33"/>
      <c r="AA147" s="33"/>
      <c r="AB147" s="33"/>
      <c r="AC147" s="33"/>
      <c r="AD147" s="33"/>
      <c r="AE147" s="33"/>
      <c r="AT147" s="16" t="s">
        <v>164</v>
      </c>
      <c r="AU147" s="16" t="s">
        <v>86</v>
      </c>
    </row>
    <row r="148" spans="1:65" s="2" customFormat="1" ht="21.75" customHeight="1">
      <c r="A148" s="33"/>
      <c r="B148" s="34"/>
      <c r="C148" s="207" t="s">
        <v>231</v>
      </c>
      <c r="D148" s="207" t="s">
        <v>157</v>
      </c>
      <c r="E148" s="208" t="s">
        <v>1203</v>
      </c>
      <c r="F148" s="209" t="s">
        <v>1204</v>
      </c>
      <c r="G148" s="210" t="s">
        <v>179</v>
      </c>
      <c r="H148" s="211">
        <v>10</v>
      </c>
      <c r="I148" s="212"/>
      <c r="J148" s="213">
        <f>ROUND(I148*H148,2)</f>
        <v>0</v>
      </c>
      <c r="K148" s="209" t="s">
        <v>161</v>
      </c>
      <c r="L148" s="38"/>
      <c r="M148" s="214" t="s">
        <v>1</v>
      </c>
      <c r="N148" s="215" t="s">
        <v>42</v>
      </c>
      <c r="O148" s="70"/>
      <c r="P148" s="216">
        <f>O148*H148</f>
        <v>0</v>
      </c>
      <c r="Q148" s="216">
        <v>0</v>
      </c>
      <c r="R148" s="216">
        <f>Q148*H148</f>
        <v>0</v>
      </c>
      <c r="S148" s="216">
        <v>0</v>
      </c>
      <c r="T148" s="217">
        <f>S148*H148</f>
        <v>0</v>
      </c>
      <c r="U148" s="33"/>
      <c r="V148" s="33"/>
      <c r="W148" s="33"/>
      <c r="X148" s="33"/>
      <c r="Y148" s="33"/>
      <c r="Z148" s="33"/>
      <c r="AA148" s="33"/>
      <c r="AB148" s="33"/>
      <c r="AC148" s="33"/>
      <c r="AD148" s="33"/>
      <c r="AE148" s="33"/>
      <c r="AR148" s="218" t="s">
        <v>638</v>
      </c>
      <c r="AT148" s="218" t="s">
        <v>157</v>
      </c>
      <c r="AU148" s="218" t="s">
        <v>86</v>
      </c>
      <c r="AY148" s="16" t="s">
        <v>154</v>
      </c>
      <c r="BE148" s="219">
        <f>IF(N148="základní",J148,0)</f>
        <v>0</v>
      </c>
      <c r="BF148" s="219">
        <f>IF(N148="snížená",J148,0)</f>
        <v>0</v>
      </c>
      <c r="BG148" s="219">
        <f>IF(N148="zákl. přenesená",J148,0)</f>
        <v>0</v>
      </c>
      <c r="BH148" s="219">
        <f>IF(N148="sníž. přenesená",J148,0)</f>
        <v>0</v>
      </c>
      <c r="BI148" s="219">
        <f>IF(N148="nulová",J148,0)</f>
        <v>0</v>
      </c>
      <c r="BJ148" s="16" t="s">
        <v>84</v>
      </c>
      <c r="BK148" s="219">
        <f>ROUND(I148*H148,2)</f>
        <v>0</v>
      </c>
      <c r="BL148" s="16" t="s">
        <v>638</v>
      </c>
      <c r="BM148" s="218" t="s">
        <v>1205</v>
      </c>
    </row>
    <row r="149" spans="1:65" s="2" customFormat="1" ht="19.5">
      <c r="A149" s="33"/>
      <c r="B149" s="34"/>
      <c r="C149" s="35"/>
      <c r="D149" s="220" t="s">
        <v>164</v>
      </c>
      <c r="E149" s="35"/>
      <c r="F149" s="221" t="s">
        <v>1206</v>
      </c>
      <c r="G149" s="35"/>
      <c r="H149" s="35"/>
      <c r="I149" s="121"/>
      <c r="J149" s="35"/>
      <c r="K149" s="35"/>
      <c r="L149" s="38"/>
      <c r="M149" s="222"/>
      <c r="N149" s="223"/>
      <c r="O149" s="70"/>
      <c r="P149" s="70"/>
      <c r="Q149" s="70"/>
      <c r="R149" s="70"/>
      <c r="S149" s="70"/>
      <c r="T149" s="71"/>
      <c r="U149" s="33"/>
      <c r="V149" s="33"/>
      <c r="W149" s="33"/>
      <c r="X149" s="33"/>
      <c r="Y149" s="33"/>
      <c r="Z149" s="33"/>
      <c r="AA149" s="33"/>
      <c r="AB149" s="33"/>
      <c r="AC149" s="33"/>
      <c r="AD149" s="33"/>
      <c r="AE149" s="33"/>
      <c r="AT149" s="16" t="s">
        <v>164</v>
      </c>
      <c r="AU149" s="16" t="s">
        <v>86</v>
      </c>
    </row>
    <row r="150" spans="1:65" s="2" customFormat="1" ht="33" customHeight="1">
      <c r="A150" s="33"/>
      <c r="B150" s="34"/>
      <c r="C150" s="247" t="s">
        <v>238</v>
      </c>
      <c r="D150" s="247" t="s">
        <v>443</v>
      </c>
      <c r="E150" s="248" t="s">
        <v>1207</v>
      </c>
      <c r="F150" s="249" t="s">
        <v>1208</v>
      </c>
      <c r="G150" s="250" t="s">
        <v>179</v>
      </c>
      <c r="H150" s="251">
        <v>3</v>
      </c>
      <c r="I150" s="252"/>
      <c r="J150" s="253">
        <f>ROUND(I150*H150,2)</f>
        <v>0</v>
      </c>
      <c r="K150" s="249" t="s">
        <v>161</v>
      </c>
      <c r="L150" s="254"/>
      <c r="M150" s="255" t="s">
        <v>1</v>
      </c>
      <c r="N150" s="256" t="s">
        <v>42</v>
      </c>
      <c r="O150" s="70"/>
      <c r="P150" s="216">
        <f>O150*H150</f>
        <v>0</v>
      </c>
      <c r="Q150" s="216">
        <v>0</v>
      </c>
      <c r="R150" s="216">
        <f>Q150*H150</f>
        <v>0</v>
      </c>
      <c r="S150" s="216">
        <v>0</v>
      </c>
      <c r="T150" s="217">
        <f>S150*H150</f>
        <v>0</v>
      </c>
      <c r="U150" s="33"/>
      <c r="V150" s="33"/>
      <c r="W150" s="33"/>
      <c r="X150" s="33"/>
      <c r="Y150" s="33"/>
      <c r="Z150" s="33"/>
      <c r="AA150" s="33"/>
      <c r="AB150" s="33"/>
      <c r="AC150" s="33"/>
      <c r="AD150" s="33"/>
      <c r="AE150" s="33"/>
      <c r="AR150" s="218" t="s">
        <v>1175</v>
      </c>
      <c r="AT150" s="218" t="s">
        <v>443</v>
      </c>
      <c r="AU150" s="218" t="s">
        <v>86</v>
      </c>
      <c r="AY150" s="16" t="s">
        <v>154</v>
      </c>
      <c r="BE150" s="219">
        <f>IF(N150="základní",J150,0)</f>
        <v>0</v>
      </c>
      <c r="BF150" s="219">
        <f>IF(N150="snížená",J150,0)</f>
        <v>0</v>
      </c>
      <c r="BG150" s="219">
        <f>IF(N150="zákl. přenesená",J150,0)</f>
        <v>0</v>
      </c>
      <c r="BH150" s="219">
        <f>IF(N150="sníž. přenesená",J150,0)</f>
        <v>0</v>
      </c>
      <c r="BI150" s="219">
        <f>IF(N150="nulová",J150,0)</f>
        <v>0</v>
      </c>
      <c r="BJ150" s="16" t="s">
        <v>84</v>
      </c>
      <c r="BK150" s="219">
        <f>ROUND(I150*H150,2)</f>
        <v>0</v>
      </c>
      <c r="BL150" s="16" t="s">
        <v>1175</v>
      </c>
      <c r="BM150" s="218" t="s">
        <v>1209</v>
      </c>
    </row>
    <row r="151" spans="1:65" s="2" customFormat="1" ht="29.25">
      <c r="A151" s="33"/>
      <c r="B151" s="34"/>
      <c r="C151" s="35"/>
      <c r="D151" s="220" t="s">
        <v>164</v>
      </c>
      <c r="E151" s="35"/>
      <c r="F151" s="221" t="s">
        <v>1210</v>
      </c>
      <c r="G151" s="35"/>
      <c r="H151" s="35"/>
      <c r="I151" s="121"/>
      <c r="J151" s="35"/>
      <c r="K151" s="35"/>
      <c r="L151" s="38"/>
      <c r="M151" s="222"/>
      <c r="N151" s="223"/>
      <c r="O151" s="70"/>
      <c r="P151" s="70"/>
      <c r="Q151" s="70"/>
      <c r="R151" s="70"/>
      <c r="S151" s="70"/>
      <c r="T151" s="71"/>
      <c r="U151" s="33"/>
      <c r="V151" s="33"/>
      <c r="W151" s="33"/>
      <c r="X151" s="33"/>
      <c r="Y151" s="33"/>
      <c r="Z151" s="33"/>
      <c r="AA151" s="33"/>
      <c r="AB151" s="33"/>
      <c r="AC151" s="33"/>
      <c r="AD151" s="33"/>
      <c r="AE151" s="33"/>
      <c r="AT151" s="16" t="s">
        <v>164</v>
      </c>
      <c r="AU151" s="16" t="s">
        <v>86</v>
      </c>
    </row>
    <row r="152" spans="1:65" s="2" customFormat="1" ht="19.5">
      <c r="A152" s="33"/>
      <c r="B152" s="34"/>
      <c r="C152" s="35"/>
      <c r="D152" s="220" t="s">
        <v>166</v>
      </c>
      <c r="E152" s="35"/>
      <c r="F152" s="224" t="s">
        <v>1211</v>
      </c>
      <c r="G152" s="35"/>
      <c r="H152" s="35"/>
      <c r="I152" s="121"/>
      <c r="J152" s="35"/>
      <c r="K152" s="35"/>
      <c r="L152" s="38"/>
      <c r="M152" s="222"/>
      <c r="N152" s="223"/>
      <c r="O152" s="70"/>
      <c r="P152" s="70"/>
      <c r="Q152" s="70"/>
      <c r="R152" s="70"/>
      <c r="S152" s="70"/>
      <c r="T152" s="71"/>
      <c r="U152" s="33"/>
      <c r="V152" s="33"/>
      <c r="W152" s="33"/>
      <c r="X152" s="33"/>
      <c r="Y152" s="33"/>
      <c r="Z152" s="33"/>
      <c r="AA152" s="33"/>
      <c r="AB152" s="33"/>
      <c r="AC152" s="33"/>
      <c r="AD152" s="33"/>
      <c r="AE152" s="33"/>
      <c r="AT152" s="16" t="s">
        <v>166</v>
      </c>
      <c r="AU152" s="16" t="s">
        <v>86</v>
      </c>
    </row>
    <row r="153" spans="1:65" s="2" customFormat="1" ht="21.75" customHeight="1">
      <c r="A153" s="33"/>
      <c r="B153" s="34"/>
      <c r="C153" s="247" t="s">
        <v>243</v>
      </c>
      <c r="D153" s="247" t="s">
        <v>443</v>
      </c>
      <c r="E153" s="248" t="s">
        <v>1212</v>
      </c>
      <c r="F153" s="249" t="s">
        <v>1213</v>
      </c>
      <c r="G153" s="250" t="s">
        <v>179</v>
      </c>
      <c r="H153" s="251">
        <v>7</v>
      </c>
      <c r="I153" s="252"/>
      <c r="J153" s="253">
        <f>ROUND(I153*H153,2)</f>
        <v>0</v>
      </c>
      <c r="K153" s="249" t="s">
        <v>161</v>
      </c>
      <c r="L153" s="254"/>
      <c r="M153" s="255" t="s">
        <v>1</v>
      </c>
      <c r="N153" s="256" t="s">
        <v>42</v>
      </c>
      <c r="O153" s="70"/>
      <c r="P153" s="216">
        <f>O153*H153</f>
        <v>0</v>
      </c>
      <c r="Q153" s="216">
        <v>0</v>
      </c>
      <c r="R153" s="216">
        <f>Q153*H153</f>
        <v>0</v>
      </c>
      <c r="S153" s="216">
        <v>0</v>
      </c>
      <c r="T153" s="217">
        <f>S153*H153</f>
        <v>0</v>
      </c>
      <c r="U153" s="33"/>
      <c r="V153" s="33"/>
      <c r="W153" s="33"/>
      <c r="X153" s="33"/>
      <c r="Y153" s="33"/>
      <c r="Z153" s="33"/>
      <c r="AA153" s="33"/>
      <c r="AB153" s="33"/>
      <c r="AC153" s="33"/>
      <c r="AD153" s="33"/>
      <c r="AE153" s="33"/>
      <c r="AR153" s="218" t="s">
        <v>1175</v>
      </c>
      <c r="AT153" s="218" t="s">
        <v>443</v>
      </c>
      <c r="AU153" s="218" t="s">
        <v>86</v>
      </c>
      <c r="AY153" s="16" t="s">
        <v>154</v>
      </c>
      <c r="BE153" s="219">
        <f>IF(N153="základní",J153,0)</f>
        <v>0</v>
      </c>
      <c r="BF153" s="219">
        <f>IF(N153="snížená",J153,0)</f>
        <v>0</v>
      </c>
      <c r="BG153" s="219">
        <f>IF(N153="zákl. přenesená",J153,0)</f>
        <v>0</v>
      </c>
      <c r="BH153" s="219">
        <f>IF(N153="sníž. přenesená",J153,0)</f>
        <v>0</v>
      </c>
      <c r="BI153" s="219">
        <f>IF(N153="nulová",J153,0)</f>
        <v>0</v>
      </c>
      <c r="BJ153" s="16" t="s">
        <v>84</v>
      </c>
      <c r="BK153" s="219">
        <f>ROUND(I153*H153,2)</f>
        <v>0</v>
      </c>
      <c r="BL153" s="16" t="s">
        <v>1175</v>
      </c>
      <c r="BM153" s="218" t="s">
        <v>1214</v>
      </c>
    </row>
    <row r="154" spans="1:65" s="2" customFormat="1" ht="29.25">
      <c r="A154" s="33"/>
      <c r="B154" s="34"/>
      <c r="C154" s="35"/>
      <c r="D154" s="220" t="s">
        <v>164</v>
      </c>
      <c r="E154" s="35"/>
      <c r="F154" s="221" t="s">
        <v>1215</v>
      </c>
      <c r="G154" s="35"/>
      <c r="H154" s="35"/>
      <c r="I154" s="121"/>
      <c r="J154" s="35"/>
      <c r="K154" s="35"/>
      <c r="L154" s="38"/>
      <c r="M154" s="222"/>
      <c r="N154" s="223"/>
      <c r="O154" s="70"/>
      <c r="P154" s="70"/>
      <c r="Q154" s="70"/>
      <c r="R154" s="70"/>
      <c r="S154" s="70"/>
      <c r="T154" s="71"/>
      <c r="U154" s="33"/>
      <c r="V154" s="33"/>
      <c r="W154" s="33"/>
      <c r="X154" s="33"/>
      <c r="Y154" s="33"/>
      <c r="Z154" s="33"/>
      <c r="AA154" s="33"/>
      <c r="AB154" s="33"/>
      <c r="AC154" s="33"/>
      <c r="AD154" s="33"/>
      <c r="AE154" s="33"/>
      <c r="AT154" s="16" t="s">
        <v>164</v>
      </c>
      <c r="AU154" s="16" t="s">
        <v>86</v>
      </c>
    </row>
    <row r="155" spans="1:65" s="2" customFormat="1" ht="21.75" customHeight="1">
      <c r="A155" s="33"/>
      <c r="B155" s="34"/>
      <c r="C155" s="207" t="s">
        <v>8</v>
      </c>
      <c r="D155" s="207" t="s">
        <v>157</v>
      </c>
      <c r="E155" s="208" t="s">
        <v>1216</v>
      </c>
      <c r="F155" s="209" t="s">
        <v>1217</v>
      </c>
      <c r="G155" s="210" t="s">
        <v>179</v>
      </c>
      <c r="H155" s="211">
        <v>10</v>
      </c>
      <c r="I155" s="212"/>
      <c r="J155" s="213">
        <f>ROUND(I155*H155,2)</f>
        <v>0</v>
      </c>
      <c r="K155" s="209" t="s">
        <v>161</v>
      </c>
      <c r="L155" s="38"/>
      <c r="M155" s="214" t="s">
        <v>1</v>
      </c>
      <c r="N155" s="215" t="s">
        <v>42</v>
      </c>
      <c r="O155" s="70"/>
      <c r="P155" s="216">
        <f>O155*H155</f>
        <v>0</v>
      </c>
      <c r="Q155" s="216">
        <v>0</v>
      </c>
      <c r="R155" s="216">
        <f>Q155*H155</f>
        <v>0</v>
      </c>
      <c r="S155" s="216">
        <v>0</v>
      </c>
      <c r="T155" s="217">
        <f>S155*H155</f>
        <v>0</v>
      </c>
      <c r="U155" s="33"/>
      <c r="V155" s="33"/>
      <c r="W155" s="33"/>
      <c r="X155" s="33"/>
      <c r="Y155" s="33"/>
      <c r="Z155" s="33"/>
      <c r="AA155" s="33"/>
      <c r="AB155" s="33"/>
      <c r="AC155" s="33"/>
      <c r="AD155" s="33"/>
      <c r="AE155" s="33"/>
      <c r="AR155" s="218" t="s">
        <v>638</v>
      </c>
      <c r="AT155" s="218" t="s">
        <v>157</v>
      </c>
      <c r="AU155" s="218" t="s">
        <v>86</v>
      </c>
      <c r="AY155" s="16" t="s">
        <v>154</v>
      </c>
      <c r="BE155" s="219">
        <f>IF(N155="základní",J155,0)</f>
        <v>0</v>
      </c>
      <c r="BF155" s="219">
        <f>IF(N155="snížená",J155,0)</f>
        <v>0</v>
      </c>
      <c r="BG155" s="219">
        <f>IF(N155="zákl. přenesená",J155,0)</f>
        <v>0</v>
      </c>
      <c r="BH155" s="219">
        <f>IF(N155="sníž. přenesená",J155,0)</f>
        <v>0</v>
      </c>
      <c r="BI155" s="219">
        <f>IF(N155="nulová",J155,0)</f>
        <v>0</v>
      </c>
      <c r="BJ155" s="16" t="s">
        <v>84</v>
      </c>
      <c r="BK155" s="219">
        <f>ROUND(I155*H155,2)</f>
        <v>0</v>
      </c>
      <c r="BL155" s="16" t="s">
        <v>638</v>
      </c>
      <c r="BM155" s="218" t="s">
        <v>1218</v>
      </c>
    </row>
    <row r="156" spans="1:65" s="2" customFormat="1" ht="19.5">
      <c r="A156" s="33"/>
      <c r="B156" s="34"/>
      <c r="C156" s="35"/>
      <c r="D156" s="220" t="s">
        <v>164</v>
      </c>
      <c r="E156" s="35"/>
      <c r="F156" s="221" t="s">
        <v>1219</v>
      </c>
      <c r="G156" s="35"/>
      <c r="H156" s="35"/>
      <c r="I156" s="121"/>
      <c r="J156" s="35"/>
      <c r="K156" s="35"/>
      <c r="L156" s="38"/>
      <c r="M156" s="222"/>
      <c r="N156" s="223"/>
      <c r="O156" s="70"/>
      <c r="P156" s="70"/>
      <c r="Q156" s="70"/>
      <c r="R156" s="70"/>
      <c r="S156" s="70"/>
      <c r="T156" s="71"/>
      <c r="U156" s="33"/>
      <c r="V156" s="33"/>
      <c r="W156" s="33"/>
      <c r="X156" s="33"/>
      <c r="Y156" s="33"/>
      <c r="Z156" s="33"/>
      <c r="AA156" s="33"/>
      <c r="AB156" s="33"/>
      <c r="AC156" s="33"/>
      <c r="AD156" s="33"/>
      <c r="AE156" s="33"/>
      <c r="AT156" s="16" t="s">
        <v>164</v>
      </c>
      <c r="AU156" s="16" t="s">
        <v>86</v>
      </c>
    </row>
    <row r="157" spans="1:65" s="2" customFormat="1" ht="21.75" customHeight="1">
      <c r="A157" s="33"/>
      <c r="B157" s="34"/>
      <c r="C157" s="247" t="s">
        <v>253</v>
      </c>
      <c r="D157" s="247" t="s">
        <v>443</v>
      </c>
      <c r="E157" s="248" t="s">
        <v>1220</v>
      </c>
      <c r="F157" s="249" t="s">
        <v>1221</v>
      </c>
      <c r="G157" s="250" t="s">
        <v>179</v>
      </c>
      <c r="H157" s="251">
        <v>3</v>
      </c>
      <c r="I157" s="252"/>
      <c r="J157" s="253">
        <f>ROUND(I157*H157,2)</f>
        <v>0</v>
      </c>
      <c r="K157" s="249" t="s">
        <v>161</v>
      </c>
      <c r="L157" s="254"/>
      <c r="M157" s="255" t="s">
        <v>1</v>
      </c>
      <c r="N157" s="256" t="s">
        <v>42</v>
      </c>
      <c r="O157" s="70"/>
      <c r="P157" s="216">
        <f>O157*H157</f>
        <v>0</v>
      </c>
      <c r="Q157" s="216">
        <v>0</v>
      </c>
      <c r="R157" s="216">
        <f>Q157*H157</f>
        <v>0</v>
      </c>
      <c r="S157" s="216">
        <v>0</v>
      </c>
      <c r="T157" s="217">
        <f>S157*H157</f>
        <v>0</v>
      </c>
      <c r="U157" s="33"/>
      <c r="V157" s="33"/>
      <c r="W157" s="33"/>
      <c r="X157" s="33"/>
      <c r="Y157" s="33"/>
      <c r="Z157" s="33"/>
      <c r="AA157" s="33"/>
      <c r="AB157" s="33"/>
      <c r="AC157" s="33"/>
      <c r="AD157" s="33"/>
      <c r="AE157" s="33"/>
      <c r="AR157" s="218" t="s">
        <v>1175</v>
      </c>
      <c r="AT157" s="218" t="s">
        <v>443</v>
      </c>
      <c r="AU157" s="218" t="s">
        <v>86</v>
      </c>
      <c r="AY157" s="16" t="s">
        <v>154</v>
      </c>
      <c r="BE157" s="219">
        <f>IF(N157="základní",J157,0)</f>
        <v>0</v>
      </c>
      <c r="BF157" s="219">
        <f>IF(N157="snížená",J157,0)</f>
        <v>0</v>
      </c>
      <c r="BG157" s="219">
        <f>IF(N157="zákl. přenesená",J157,0)</f>
        <v>0</v>
      </c>
      <c r="BH157" s="219">
        <f>IF(N157="sníž. přenesená",J157,0)</f>
        <v>0</v>
      </c>
      <c r="BI157" s="219">
        <f>IF(N157="nulová",J157,0)</f>
        <v>0</v>
      </c>
      <c r="BJ157" s="16" t="s">
        <v>84</v>
      </c>
      <c r="BK157" s="219">
        <f>ROUND(I157*H157,2)</f>
        <v>0</v>
      </c>
      <c r="BL157" s="16" t="s">
        <v>1175</v>
      </c>
      <c r="BM157" s="218" t="s">
        <v>1222</v>
      </c>
    </row>
    <row r="158" spans="1:65" s="2" customFormat="1" ht="19.5">
      <c r="A158" s="33"/>
      <c r="B158" s="34"/>
      <c r="C158" s="35"/>
      <c r="D158" s="220" t="s">
        <v>164</v>
      </c>
      <c r="E158" s="35"/>
      <c r="F158" s="221" t="s">
        <v>1221</v>
      </c>
      <c r="G158" s="35"/>
      <c r="H158" s="35"/>
      <c r="I158" s="121"/>
      <c r="J158" s="35"/>
      <c r="K158" s="35"/>
      <c r="L158" s="38"/>
      <c r="M158" s="222"/>
      <c r="N158" s="223"/>
      <c r="O158" s="70"/>
      <c r="P158" s="70"/>
      <c r="Q158" s="70"/>
      <c r="R158" s="70"/>
      <c r="S158" s="70"/>
      <c r="T158" s="71"/>
      <c r="U158" s="33"/>
      <c r="V158" s="33"/>
      <c r="W158" s="33"/>
      <c r="X158" s="33"/>
      <c r="Y158" s="33"/>
      <c r="Z158" s="33"/>
      <c r="AA158" s="33"/>
      <c r="AB158" s="33"/>
      <c r="AC158" s="33"/>
      <c r="AD158" s="33"/>
      <c r="AE158" s="33"/>
      <c r="AT158" s="16" t="s">
        <v>164</v>
      </c>
      <c r="AU158" s="16" t="s">
        <v>86</v>
      </c>
    </row>
    <row r="159" spans="1:65" s="2" customFormat="1" ht="48.75">
      <c r="A159" s="33"/>
      <c r="B159" s="34"/>
      <c r="C159" s="35"/>
      <c r="D159" s="220" t="s">
        <v>166</v>
      </c>
      <c r="E159" s="35"/>
      <c r="F159" s="224" t="s">
        <v>1223</v>
      </c>
      <c r="G159" s="35"/>
      <c r="H159" s="35"/>
      <c r="I159" s="121"/>
      <c r="J159" s="35"/>
      <c r="K159" s="35"/>
      <c r="L159" s="38"/>
      <c r="M159" s="222"/>
      <c r="N159" s="223"/>
      <c r="O159" s="70"/>
      <c r="P159" s="70"/>
      <c r="Q159" s="70"/>
      <c r="R159" s="70"/>
      <c r="S159" s="70"/>
      <c r="T159" s="71"/>
      <c r="U159" s="33"/>
      <c r="V159" s="33"/>
      <c r="W159" s="33"/>
      <c r="X159" s="33"/>
      <c r="Y159" s="33"/>
      <c r="Z159" s="33"/>
      <c r="AA159" s="33"/>
      <c r="AB159" s="33"/>
      <c r="AC159" s="33"/>
      <c r="AD159" s="33"/>
      <c r="AE159" s="33"/>
      <c r="AT159" s="16" t="s">
        <v>166</v>
      </c>
      <c r="AU159" s="16" t="s">
        <v>86</v>
      </c>
    </row>
    <row r="160" spans="1:65" s="2" customFormat="1" ht="21.75" customHeight="1">
      <c r="A160" s="33"/>
      <c r="B160" s="34"/>
      <c r="C160" s="247" t="s">
        <v>259</v>
      </c>
      <c r="D160" s="247" t="s">
        <v>443</v>
      </c>
      <c r="E160" s="248" t="s">
        <v>1224</v>
      </c>
      <c r="F160" s="249" t="s">
        <v>1225</v>
      </c>
      <c r="G160" s="250" t="s">
        <v>179</v>
      </c>
      <c r="H160" s="251">
        <v>7</v>
      </c>
      <c r="I160" s="252"/>
      <c r="J160" s="253">
        <f>ROUND(I160*H160,2)</f>
        <v>0</v>
      </c>
      <c r="K160" s="249" t="s">
        <v>161</v>
      </c>
      <c r="L160" s="254"/>
      <c r="M160" s="255" t="s">
        <v>1</v>
      </c>
      <c r="N160" s="256" t="s">
        <v>42</v>
      </c>
      <c r="O160" s="70"/>
      <c r="P160" s="216">
        <f>O160*H160</f>
        <v>0</v>
      </c>
      <c r="Q160" s="216">
        <v>0</v>
      </c>
      <c r="R160" s="216">
        <f>Q160*H160</f>
        <v>0</v>
      </c>
      <c r="S160" s="216">
        <v>0</v>
      </c>
      <c r="T160" s="217">
        <f>S160*H160</f>
        <v>0</v>
      </c>
      <c r="U160" s="33"/>
      <c r="V160" s="33"/>
      <c r="W160" s="33"/>
      <c r="X160" s="33"/>
      <c r="Y160" s="33"/>
      <c r="Z160" s="33"/>
      <c r="AA160" s="33"/>
      <c r="AB160" s="33"/>
      <c r="AC160" s="33"/>
      <c r="AD160" s="33"/>
      <c r="AE160" s="33"/>
      <c r="AR160" s="218" t="s">
        <v>1175</v>
      </c>
      <c r="AT160" s="218" t="s">
        <v>443</v>
      </c>
      <c r="AU160" s="218" t="s">
        <v>86</v>
      </c>
      <c r="AY160" s="16" t="s">
        <v>154</v>
      </c>
      <c r="BE160" s="219">
        <f>IF(N160="základní",J160,0)</f>
        <v>0</v>
      </c>
      <c r="BF160" s="219">
        <f>IF(N160="snížená",J160,0)</f>
        <v>0</v>
      </c>
      <c r="BG160" s="219">
        <f>IF(N160="zákl. přenesená",J160,0)</f>
        <v>0</v>
      </c>
      <c r="BH160" s="219">
        <f>IF(N160="sníž. přenesená",J160,0)</f>
        <v>0</v>
      </c>
      <c r="BI160" s="219">
        <f>IF(N160="nulová",J160,0)</f>
        <v>0</v>
      </c>
      <c r="BJ160" s="16" t="s">
        <v>84</v>
      </c>
      <c r="BK160" s="219">
        <f>ROUND(I160*H160,2)</f>
        <v>0</v>
      </c>
      <c r="BL160" s="16" t="s">
        <v>1175</v>
      </c>
      <c r="BM160" s="218" t="s">
        <v>1226</v>
      </c>
    </row>
    <row r="161" spans="1:65" s="2" customFormat="1" ht="19.5">
      <c r="A161" s="33"/>
      <c r="B161" s="34"/>
      <c r="C161" s="35"/>
      <c r="D161" s="220" t="s">
        <v>164</v>
      </c>
      <c r="E161" s="35"/>
      <c r="F161" s="221" t="s">
        <v>1225</v>
      </c>
      <c r="G161" s="35"/>
      <c r="H161" s="35"/>
      <c r="I161" s="121"/>
      <c r="J161" s="35"/>
      <c r="K161" s="35"/>
      <c r="L161" s="38"/>
      <c r="M161" s="222"/>
      <c r="N161" s="223"/>
      <c r="O161" s="70"/>
      <c r="P161" s="70"/>
      <c r="Q161" s="70"/>
      <c r="R161" s="70"/>
      <c r="S161" s="70"/>
      <c r="T161" s="71"/>
      <c r="U161" s="33"/>
      <c r="V161" s="33"/>
      <c r="W161" s="33"/>
      <c r="X161" s="33"/>
      <c r="Y161" s="33"/>
      <c r="Z161" s="33"/>
      <c r="AA161" s="33"/>
      <c r="AB161" s="33"/>
      <c r="AC161" s="33"/>
      <c r="AD161" s="33"/>
      <c r="AE161" s="33"/>
      <c r="AT161" s="16" t="s">
        <v>164</v>
      </c>
      <c r="AU161" s="16" t="s">
        <v>86</v>
      </c>
    </row>
    <row r="162" spans="1:65" s="2" customFormat="1" ht="48.75">
      <c r="A162" s="33"/>
      <c r="B162" s="34"/>
      <c r="C162" s="35"/>
      <c r="D162" s="220" t="s">
        <v>166</v>
      </c>
      <c r="E162" s="35"/>
      <c r="F162" s="224" t="s">
        <v>1223</v>
      </c>
      <c r="G162" s="35"/>
      <c r="H162" s="35"/>
      <c r="I162" s="121"/>
      <c r="J162" s="35"/>
      <c r="K162" s="35"/>
      <c r="L162" s="38"/>
      <c r="M162" s="222"/>
      <c r="N162" s="223"/>
      <c r="O162" s="70"/>
      <c r="P162" s="70"/>
      <c r="Q162" s="70"/>
      <c r="R162" s="70"/>
      <c r="S162" s="70"/>
      <c r="T162" s="71"/>
      <c r="U162" s="33"/>
      <c r="V162" s="33"/>
      <c r="W162" s="33"/>
      <c r="X162" s="33"/>
      <c r="Y162" s="33"/>
      <c r="Z162" s="33"/>
      <c r="AA162" s="33"/>
      <c r="AB162" s="33"/>
      <c r="AC162" s="33"/>
      <c r="AD162" s="33"/>
      <c r="AE162" s="33"/>
      <c r="AT162" s="16" t="s">
        <v>166</v>
      </c>
      <c r="AU162" s="16" t="s">
        <v>86</v>
      </c>
    </row>
    <row r="163" spans="1:65" s="2" customFormat="1" ht="21.75" customHeight="1">
      <c r="A163" s="33"/>
      <c r="B163" s="34"/>
      <c r="C163" s="207" t="s">
        <v>264</v>
      </c>
      <c r="D163" s="207" t="s">
        <v>157</v>
      </c>
      <c r="E163" s="208" t="s">
        <v>1227</v>
      </c>
      <c r="F163" s="209" t="s">
        <v>1228</v>
      </c>
      <c r="G163" s="210" t="s">
        <v>179</v>
      </c>
      <c r="H163" s="211">
        <v>12</v>
      </c>
      <c r="I163" s="212"/>
      <c r="J163" s="213">
        <f>ROUND(I163*H163,2)</f>
        <v>0</v>
      </c>
      <c r="K163" s="209" t="s">
        <v>161</v>
      </c>
      <c r="L163" s="38"/>
      <c r="M163" s="214" t="s">
        <v>1</v>
      </c>
      <c r="N163" s="215" t="s">
        <v>42</v>
      </c>
      <c r="O163" s="70"/>
      <c r="P163" s="216">
        <f>O163*H163</f>
        <v>0</v>
      </c>
      <c r="Q163" s="216">
        <v>0</v>
      </c>
      <c r="R163" s="216">
        <f>Q163*H163</f>
        <v>0</v>
      </c>
      <c r="S163" s="216">
        <v>0</v>
      </c>
      <c r="T163" s="217">
        <f>S163*H163</f>
        <v>0</v>
      </c>
      <c r="U163" s="33"/>
      <c r="V163" s="33"/>
      <c r="W163" s="33"/>
      <c r="X163" s="33"/>
      <c r="Y163" s="33"/>
      <c r="Z163" s="33"/>
      <c r="AA163" s="33"/>
      <c r="AB163" s="33"/>
      <c r="AC163" s="33"/>
      <c r="AD163" s="33"/>
      <c r="AE163" s="33"/>
      <c r="AR163" s="218" t="s">
        <v>638</v>
      </c>
      <c r="AT163" s="218" t="s">
        <v>157</v>
      </c>
      <c r="AU163" s="218" t="s">
        <v>86</v>
      </c>
      <c r="AY163" s="16" t="s">
        <v>154</v>
      </c>
      <c r="BE163" s="219">
        <f>IF(N163="základní",J163,0)</f>
        <v>0</v>
      </c>
      <c r="BF163" s="219">
        <f>IF(N163="snížená",J163,0)</f>
        <v>0</v>
      </c>
      <c r="BG163" s="219">
        <f>IF(N163="zákl. přenesená",J163,0)</f>
        <v>0</v>
      </c>
      <c r="BH163" s="219">
        <f>IF(N163="sníž. přenesená",J163,0)</f>
        <v>0</v>
      </c>
      <c r="BI163" s="219">
        <f>IF(N163="nulová",J163,0)</f>
        <v>0</v>
      </c>
      <c r="BJ163" s="16" t="s">
        <v>84</v>
      </c>
      <c r="BK163" s="219">
        <f>ROUND(I163*H163,2)</f>
        <v>0</v>
      </c>
      <c r="BL163" s="16" t="s">
        <v>638</v>
      </c>
      <c r="BM163" s="218" t="s">
        <v>1229</v>
      </c>
    </row>
    <row r="164" spans="1:65" s="2" customFormat="1" ht="19.5">
      <c r="A164" s="33"/>
      <c r="B164" s="34"/>
      <c r="C164" s="35"/>
      <c r="D164" s="220" t="s">
        <v>164</v>
      </c>
      <c r="E164" s="35"/>
      <c r="F164" s="221" t="s">
        <v>1230</v>
      </c>
      <c r="G164" s="35"/>
      <c r="H164" s="35"/>
      <c r="I164" s="121"/>
      <c r="J164" s="35"/>
      <c r="K164" s="35"/>
      <c r="L164" s="38"/>
      <c r="M164" s="222"/>
      <c r="N164" s="223"/>
      <c r="O164" s="70"/>
      <c r="P164" s="70"/>
      <c r="Q164" s="70"/>
      <c r="R164" s="70"/>
      <c r="S164" s="70"/>
      <c r="T164" s="71"/>
      <c r="U164" s="33"/>
      <c r="V164" s="33"/>
      <c r="W164" s="33"/>
      <c r="X164" s="33"/>
      <c r="Y164" s="33"/>
      <c r="Z164" s="33"/>
      <c r="AA164" s="33"/>
      <c r="AB164" s="33"/>
      <c r="AC164" s="33"/>
      <c r="AD164" s="33"/>
      <c r="AE164" s="33"/>
      <c r="AT164" s="16" t="s">
        <v>164</v>
      </c>
      <c r="AU164" s="16" t="s">
        <v>86</v>
      </c>
    </row>
    <row r="165" spans="1:65" s="2" customFormat="1" ht="21.75" customHeight="1">
      <c r="A165" s="33"/>
      <c r="B165" s="34"/>
      <c r="C165" s="207" t="s">
        <v>269</v>
      </c>
      <c r="D165" s="207" t="s">
        <v>157</v>
      </c>
      <c r="E165" s="208" t="s">
        <v>1231</v>
      </c>
      <c r="F165" s="209" t="s">
        <v>1232</v>
      </c>
      <c r="G165" s="210" t="s">
        <v>179</v>
      </c>
      <c r="H165" s="211">
        <v>12</v>
      </c>
      <c r="I165" s="212"/>
      <c r="J165" s="213">
        <f>ROUND(I165*H165,2)</f>
        <v>0</v>
      </c>
      <c r="K165" s="209" t="s">
        <v>161</v>
      </c>
      <c r="L165" s="38"/>
      <c r="M165" s="214" t="s">
        <v>1</v>
      </c>
      <c r="N165" s="215" t="s">
        <v>42</v>
      </c>
      <c r="O165" s="70"/>
      <c r="P165" s="216">
        <f>O165*H165</f>
        <v>0</v>
      </c>
      <c r="Q165" s="216">
        <v>0</v>
      </c>
      <c r="R165" s="216">
        <f>Q165*H165</f>
        <v>0</v>
      </c>
      <c r="S165" s="216">
        <v>0</v>
      </c>
      <c r="T165" s="217">
        <f>S165*H165</f>
        <v>0</v>
      </c>
      <c r="U165" s="33"/>
      <c r="V165" s="33"/>
      <c r="W165" s="33"/>
      <c r="X165" s="33"/>
      <c r="Y165" s="33"/>
      <c r="Z165" s="33"/>
      <c r="AA165" s="33"/>
      <c r="AB165" s="33"/>
      <c r="AC165" s="33"/>
      <c r="AD165" s="33"/>
      <c r="AE165" s="33"/>
      <c r="AR165" s="218" t="s">
        <v>638</v>
      </c>
      <c r="AT165" s="218" t="s">
        <v>157</v>
      </c>
      <c r="AU165" s="218" t="s">
        <v>86</v>
      </c>
      <c r="AY165" s="16" t="s">
        <v>154</v>
      </c>
      <c r="BE165" s="219">
        <f>IF(N165="základní",J165,0)</f>
        <v>0</v>
      </c>
      <c r="BF165" s="219">
        <f>IF(N165="snížená",J165,0)</f>
        <v>0</v>
      </c>
      <c r="BG165" s="219">
        <f>IF(N165="zákl. přenesená",J165,0)</f>
        <v>0</v>
      </c>
      <c r="BH165" s="219">
        <f>IF(N165="sníž. přenesená",J165,0)</f>
        <v>0</v>
      </c>
      <c r="BI165" s="219">
        <f>IF(N165="nulová",J165,0)</f>
        <v>0</v>
      </c>
      <c r="BJ165" s="16" t="s">
        <v>84</v>
      </c>
      <c r="BK165" s="219">
        <f>ROUND(I165*H165,2)</f>
        <v>0</v>
      </c>
      <c r="BL165" s="16" t="s">
        <v>638</v>
      </c>
      <c r="BM165" s="218" t="s">
        <v>1233</v>
      </c>
    </row>
    <row r="166" spans="1:65" s="2" customFormat="1" ht="11.25">
      <c r="A166" s="33"/>
      <c r="B166" s="34"/>
      <c r="C166" s="35"/>
      <c r="D166" s="220" t="s">
        <v>164</v>
      </c>
      <c r="E166" s="35"/>
      <c r="F166" s="221" t="s">
        <v>1232</v>
      </c>
      <c r="G166" s="35"/>
      <c r="H166" s="35"/>
      <c r="I166" s="121"/>
      <c r="J166" s="35"/>
      <c r="K166" s="35"/>
      <c r="L166" s="38"/>
      <c r="M166" s="222"/>
      <c r="N166" s="223"/>
      <c r="O166" s="70"/>
      <c r="P166" s="70"/>
      <c r="Q166" s="70"/>
      <c r="R166" s="70"/>
      <c r="S166" s="70"/>
      <c r="T166" s="71"/>
      <c r="U166" s="33"/>
      <c r="V166" s="33"/>
      <c r="W166" s="33"/>
      <c r="X166" s="33"/>
      <c r="Y166" s="33"/>
      <c r="Z166" s="33"/>
      <c r="AA166" s="33"/>
      <c r="AB166" s="33"/>
      <c r="AC166" s="33"/>
      <c r="AD166" s="33"/>
      <c r="AE166" s="33"/>
      <c r="AT166" s="16" t="s">
        <v>164</v>
      </c>
      <c r="AU166" s="16" t="s">
        <v>86</v>
      </c>
    </row>
    <row r="167" spans="1:65" s="2" customFormat="1" ht="21.75" customHeight="1">
      <c r="A167" s="33"/>
      <c r="B167" s="34"/>
      <c r="C167" s="207" t="s">
        <v>274</v>
      </c>
      <c r="D167" s="207" t="s">
        <v>157</v>
      </c>
      <c r="E167" s="208" t="s">
        <v>1234</v>
      </c>
      <c r="F167" s="209" t="s">
        <v>1235</v>
      </c>
      <c r="G167" s="210" t="s">
        <v>179</v>
      </c>
      <c r="H167" s="211">
        <v>1</v>
      </c>
      <c r="I167" s="212"/>
      <c r="J167" s="213">
        <f>ROUND(I167*H167,2)</f>
        <v>0</v>
      </c>
      <c r="K167" s="209" t="s">
        <v>161</v>
      </c>
      <c r="L167" s="38"/>
      <c r="M167" s="214" t="s">
        <v>1</v>
      </c>
      <c r="N167" s="215" t="s">
        <v>42</v>
      </c>
      <c r="O167" s="70"/>
      <c r="P167" s="216">
        <f>O167*H167</f>
        <v>0</v>
      </c>
      <c r="Q167" s="216">
        <v>0</v>
      </c>
      <c r="R167" s="216">
        <f>Q167*H167</f>
        <v>0</v>
      </c>
      <c r="S167" s="216">
        <v>0</v>
      </c>
      <c r="T167" s="217">
        <f>S167*H167</f>
        <v>0</v>
      </c>
      <c r="U167" s="33"/>
      <c r="V167" s="33"/>
      <c r="W167" s="33"/>
      <c r="X167" s="33"/>
      <c r="Y167" s="33"/>
      <c r="Z167" s="33"/>
      <c r="AA167" s="33"/>
      <c r="AB167" s="33"/>
      <c r="AC167" s="33"/>
      <c r="AD167" s="33"/>
      <c r="AE167" s="33"/>
      <c r="AR167" s="218" t="s">
        <v>638</v>
      </c>
      <c r="AT167" s="218" t="s">
        <v>157</v>
      </c>
      <c r="AU167" s="218" t="s">
        <v>86</v>
      </c>
      <c r="AY167" s="16" t="s">
        <v>154</v>
      </c>
      <c r="BE167" s="219">
        <f>IF(N167="základní",J167,0)</f>
        <v>0</v>
      </c>
      <c r="BF167" s="219">
        <f>IF(N167="snížená",J167,0)</f>
        <v>0</v>
      </c>
      <c r="BG167" s="219">
        <f>IF(N167="zákl. přenesená",J167,0)</f>
        <v>0</v>
      </c>
      <c r="BH167" s="219">
        <f>IF(N167="sníž. přenesená",J167,0)</f>
        <v>0</v>
      </c>
      <c r="BI167" s="219">
        <f>IF(N167="nulová",J167,0)</f>
        <v>0</v>
      </c>
      <c r="BJ167" s="16" t="s">
        <v>84</v>
      </c>
      <c r="BK167" s="219">
        <f>ROUND(I167*H167,2)</f>
        <v>0</v>
      </c>
      <c r="BL167" s="16" t="s">
        <v>638</v>
      </c>
      <c r="BM167" s="218" t="s">
        <v>1236</v>
      </c>
    </row>
    <row r="168" spans="1:65" s="2" customFormat="1" ht="11.25">
      <c r="A168" s="33"/>
      <c r="B168" s="34"/>
      <c r="C168" s="35"/>
      <c r="D168" s="220" t="s">
        <v>164</v>
      </c>
      <c r="E168" s="35"/>
      <c r="F168" s="221" t="s">
        <v>1235</v>
      </c>
      <c r="G168" s="35"/>
      <c r="H168" s="35"/>
      <c r="I168" s="121"/>
      <c r="J168" s="35"/>
      <c r="K168" s="35"/>
      <c r="L168" s="38"/>
      <c r="M168" s="222"/>
      <c r="N168" s="223"/>
      <c r="O168" s="70"/>
      <c r="P168" s="70"/>
      <c r="Q168" s="70"/>
      <c r="R168" s="70"/>
      <c r="S168" s="70"/>
      <c r="T168" s="71"/>
      <c r="U168" s="33"/>
      <c r="V168" s="33"/>
      <c r="W168" s="33"/>
      <c r="X168" s="33"/>
      <c r="Y168" s="33"/>
      <c r="Z168" s="33"/>
      <c r="AA168" s="33"/>
      <c r="AB168" s="33"/>
      <c r="AC168" s="33"/>
      <c r="AD168" s="33"/>
      <c r="AE168" s="33"/>
      <c r="AT168" s="16" t="s">
        <v>164</v>
      </c>
      <c r="AU168" s="16" t="s">
        <v>86</v>
      </c>
    </row>
    <row r="169" spans="1:65" s="2" customFormat="1" ht="21.75" customHeight="1">
      <c r="A169" s="33"/>
      <c r="B169" s="34"/>
      <c r="C169" s="207" t="s">
        <v>7</v>
      </c>
      <c r="D169" s="207" t="s">
        <v>157</v>
      </c>
      <c r="E169" s="208" t="s">
        <v>1237</v>
      </c>
      <c r="F169" s="209" t="s">
        <v>1238</v>
      </c>
      <c r="G169" s="210" t="s">
        <v>198</v>
      </c>
      <c r="H169" s="211">
        <v>8</v>
      </c>
      <c r="I169" s="212"/>
      <c r="J169" s="213">
        <f>ROUND(I169*H169,2)</f>
        <v>0</v>
      </c>
      <c r="K169" s="209" t="s">
        <v>161</v>
      </c>
      <c r="L169" s="38"/>
      <c r="M169" s="214" t="s">
        <v>1</v>
      </c>
      <c r="N169" s="215" t="s">
        <v>42</v>
      </c>
      <c r="O169" s="70"/>
      <c r="P169" s="216">
        <f>O169*H169</f>
        <v>0</v>
      </c>
      <c r="Q169" s="216">
        <v>0</v>
      </c>
      <c r="R169" s="216">
        <f>Q169*H169</f>
        <v>0</v>
      </c>
      <c r="S169" s="216">
        <v>0</v>
      </c>
      <c r="T169" s="217">
        <f>S169*H169</f>
        <v>0</v>
      </c>
      <c r="U169" s="33"/>
      <c r="V169" s="33"/>
      <c r="W169" s="33"/>
      <c r="X169" s="33"/>
      <c r="Y169" s="33"/>
      <c r="Z169" s="33"/>
      <c r="AA169" s="33"/>
      <c r="AB169" s="33"/>
      <c r="AC169" s="33"/>
      <c r="AD169" s="33"/>
      <c r="AE169" s="33"/>
      <c r="AR169" s="218" t="s">
        <v>638</v>
      </c>
      <c r="AT169" s="218" t="s">
        <v>157</v>
      </c>
      <c r="AU169" s="218" t="s">
        <v>86</v>
      </c>
      <c r="AY169" s="16" t="s">
        <v>154</v>
      </c>
      <c r="BE169" s="219">
        <f>IF(N169="základní",J169,0)</f>
        <v>0</v>
      </c>
      <c r="BF169" s="219">
        <f>IF(N169="snížená",J169,0)</f>
        <v>0</v>
      </c>
      <c r="BG169" s="219">
        <f>IF(N169="zákl. přenesená",J169,0)</f>
        <v>0</v>
      </c>
      <c r="BH169" s="219">
        <f>IF(N169="sníž. přenesená",J169,0)</f>
        <v>0</v>
      </c>
      <c r="BI169" s="219">
        <f>IF(N169="nulová",J169,0)</f>
        <v>0</v>
      </c>
      <c r="BJ169" s="16" t="s">
        <v>84</v>
      </c>
      <c r="BK169" s="219">
        <f>ROUND(I169*H169,2)</f>
        <v>0</v>
      </c>
      <c r="BL169" s="16" t="s">
        <v>638</v>
      </c>
      <c r="BM169" s="218" t="s">
        <v>1239</v>
      </c>
    </row>
    <row r="170" spans="1:65" s="2" customFormat="1" ht="19.5">
      <c r="A170" s="33"/>
      <c r="B170" s="34"/>
      <c r="C170" s="35"/>
      <c r="D170" s="220" t="s">
        <v>164</v>
      </c>
      <c r="E170" s="35"/>
      <c r="F170" s="221" t="s">
        <v>1240</v>
      </c>
      <c r="G170" s="35"/>
      <c r="H170" s="35"/>
      <c r="I170" s="121"/>
      <c r="J170" s="35"/>
      <c r="K170" s="35"/>
      <c r="L170" s="38"/>
      <c r="M170" s="222"/>
      <c r="N170" s="223"/>
      <c r="O170" s="70"/>
      <c r="P170" s="70"/>
      <c r="Q170" s="70"/>
      <c r="R170" s="70"/>
      <c r="S170" s="70"/>
      <c r="T170" s="71"/>
      <c r="U170" s="33"/>
      <c r="V170" s="33"/>
      <c r="W170" s="33"/>
      <c r="X170" s="33"/>
      <c r="Y170" s="33"/>
      <c r="Z170" s="33"/>
      <c r="AA170" s="33"/>
      <c r="AB170" s="33"/>
      <c r="AC170" s="33"/>
      <c r="AD170" s="33"/>
      <c r="AE170" s="33"/>
      <c r="AT170" s="16" t="s">
        <v>164</v>
      </c>
      <c r="AU170" s="16" t="s">
        <v>86</v>
      </c>
    </row>
    <row r="171" spans="1:65" s="2" customFormat="1" ht="19.5">
      <c r="A171" s="33"/>
      <c r="B171" s="34"/>
      <c r="C171" s="35"/>
      <c r="D171" s="220" t="s">
        <v>166</v>
      </c>
      <c r="E171" s="35"/>
      <c r="F171" s="224" t="s">
        <v>1241</v>
      </c>
      <c r="G171" s="35"/>
      <c r="H171" s="35"/>
      <c r="I171" s="121"/>
      <c r="J171" s="35"/>
      <c r="K171" s="35"/>
      <c r="L171" s="38"/>
      <c r="M171" s="222"/>
      <c r="N171" s="223"/>
      <c r="O171" s="70"/>
      <c r="P171" s="70"/>
      <c r="Q171" s="70"/>
      <c r="R171" s="70"/>
      <c r="S171" s="70"/>
      <c r="T171" s="71"/>
      <c r="U171" s="33"/>
      <c r="V171" s="33"/>
      <c r="W171" s="33"/>
      <c r="X171" s="33"/>
      <c r="Y171" s="33"/>
      <c r="Z171" s="33"/>
      <c r="AA171" s="33"/>
      <c r="AB171" s="33"/>
      <c r="AC171" s="33"/>
      <c r="AD171" s="33"/>
      <c r="AE171" s="33"/>
      <c r="AT171" s="16" t="s">
        <v>166</v>
      </c>
      <c r="AU171" s="16" t="s">
        <v>86</v>
      </c>
    </row>
    <row r="172" spans="1:65" s="13" customFormat="1" ht="11.25">
      <c r="B172" s="225"/>
      <c r="C172" s="226"/>
      <c r="D172" s="220" t="s">
        <v>168</v>
      </c>
      <c r="E172" s="227" t="s">
        <v>1</v>
      </c>
      <c r="F172" s="228" t="s">
        <v>1242</v>
      </c>
      <c r="G172" s="226"/>
      <c r="H172" s="229">
        <v>8</v>
      </c>
      <c r="I172" s="230"/>
      <c r="J172" s="226"/>
      <c r="K172" s="226"/>
      <c r="L172" s="231"/>
      <c r="M172" s="232"/>
      <c r="N172" s="233"/>
      <c r="O172" s="233"/>
      <c r="P172" s="233"/>
      <c r="Q172" s="233"/>
      <c r="R172" s="233"/>
      <c r="S172" s="233"/>
      <c r="T172" s="234"/>
      <c r="AT172" s="235" t="s">
        <v>168</v>
      </c>
      <c r="AU172" s="235" t="s">
        <v>86</v>
      </c>
      <c r="AV172" s="13" t="s">
        <v>86</v>
      </c>
      <c r="AW172" s="13" t="s">
        <v>34</v>
      </c>
      <c r="AX172" s="13" t="s">
        <v>77</v>
      </c>
      <c r="AY172" s="235" t="s">
        <v>154</v>
      </c>
    </row>
    <row r="173" spans="1:65" s="14" customFormat="1" ht="11.25">
      <c r="B173" s="236"/>
      <c r="C173" s="237"/>
      <c r="D173" s="220" t="s">
        <v>168</v>
      </c>
      <c r="E173" s="238" t="s">
        <v>1</v>
      </c>
      <c r="F173" s="239" t="s">
        <v>190</v>
      </c>
      <c r="G173" s="237"/>
      <c r="H173" s="240">
        <v>8</v>
      </c>
      <c r="I173" s="241"/>
      <c r="J173" s="237"/>
      <c r="K173" s="237"/>
      <c r="L173" s="242"/>
      <c r="M173" s="243"/>
      <c r="N173" s="244"/>
      <c r="O173" s="244"/>
      <c r="P173" s="244"/>
      <c r="Q173" s="244"/>
      <c r="R173" s="244"/>
      <c r="S173" s="244"/>
      <c r="T173" s="245"/>
      <c r="AT173" s="246" t="s">
        <v>168</v>
      </c>
      <c r="AU173" s="246" t="s">
        <v>86</v>
      </c>
      <c r="AV173" s="14" t="s">
        <v>162</v>
      </c>
      <c r="AW173" s="14" t="s">
        <v>34</v>
      </c>
      <c r="AX173" s="14" t="s">
        <v>84</v>
      </c>
      <c r="AY173" s="246" t="s">
        <v>154</v>
      </c>
    </row>
    <row r="174" spans="1:65" s="2" customFormat="1" ht="21.75" customHeight="1">
      <c r="A174" s="33"/>
      <c r="B174" s="34"/>
      <c r="C174" s="247" t="s">
        <v>284</v>
      </c>
      <c r="D174" s="247" t="s">
        <v>443</v>
      </c>
      <c r="E174" s="248" t="s">
        <v>1243</v>
      </c>
      <c r="F174" s="249" t="s">
        <v>1244</v>
      </c>
      <c r="G174" s="250" t="s">
        <v>198</v>
      </c>
      <c r="H174" s="251">
        <v>8</v>
      </c>
      <c r="I174" s="252"/>
      <c r="J174" s="253">
        <f>ROUND(I174*H174,2)</f>
        <v>0</v>
      </c>
      <c r="K174" s="249" t="s">
        <v>161</v>
      </c>
      <c r="L174" s="254"/>
      <c r="M174" s="255" t="s">
        <v>1</v>
      </c>
      <c r="N174" s="256" t="s">
        <v>42</v>
      </c>
      <c r="O174" s="70"/>
      <c r="P174" s="216">
        <f>O174*H174</f>
        <v>0</v>
      </c>
      <c r="Q174" s="216">
        <v>0</v>
      </c>
      <c r="R174" s="216">
        <f>Q174*H174</f>
        <v>0</v>
      </c>
      <c r="S174" s="216">
        <v>0</v>
      </c>
      <c r="T174" s="217">
        <f>S174*H174</f>
        <v>0</v>
      </c>
      <c r="U174" s="33"/>
      <c r="V174" s="33"/>
      <c r="W174" s="33"/>
      <c r="X174" s="33"/>
      <c r="Y174" s="33"/>
      <c r="Z174" s="33"/>
      <c r="AA174" s="33"/>
      <c r="AB174" s="33"/>
      <c r="AC174" s="33"/>
      <c r="AD174" s="33"/>
      <c r="AE174" s="33"/>
      <c r="AR174" s="218" t="s">
        <v>1175</v>
      </c>
      <c r="AT174" s="218" t="s">
        <v>443</v>
      </c>
      <c r="AU174" s="218" t="s">
        <v>86</v>
      </c>
      <c r="AY174" s="16" t="s">
        <v>154</v>
      </c>
      <c r="BE174" s="219">
        <f>IF(N174="základní",J174,0)</f>
        <v>0</v>
      </c>
      <c r="BF174" s="219">
        <f>IF(N174="snížená",J174,0)</f>
        <v>0</v>
      </c>
      <c r="BG174" s="219">
        <f>IF(N174="zákl. přenesená",J174,0)</f>
        <v>0</v>
      </c>
      <c r="BH174" s="219">
        <f>IF(N174="sníž. přenesená",J174,0)</f>
        <v>0</v>
      </c>
      <c r="BI174" s="219">
        <f>IF(N174="nulová",J174,0)</f>
        <v>0</v>
      </c>
      <c r="BJ174" s="16" t="s">
        <v>84</v>
      </c>
      <c r="BK174" s="219">
        <f>ROUND(I174*H174,2)</f>
        <v>0</v>
      </c>
      <c r="BL174" s="16" t="s">
        <v>1175</v>
      </c>
      <c r="BM174" s="218" t="s">
        <v>1245</v>
      </c>
    </row>
    <row r="175" spans="1:65" s="2" customFormat="1" ht="11.25">
      <c r="A175" s="33"/>
      <c r="B175" s="34"/>
      <c r="C175" s="35"/>
      <c r="D175" s="220" t="s">
        <v>164</v>
      </c>
      <c r="E175" s="35"/>
      <c r="F175" s="221" t="s">
        <v>1246</v>
      </c>
      <c r="G175" s="35"/>
      <c r="H175" s="35"/>
      <c r="I175" s="121"/>
      <c r="J175" s="35"/>
      <c r="K175" s="35"/>
      <c r="L175" s="38"/>
      <c r="M175" s="222"/>
      <c r="N175" s="223"/>
      <c r="O175" s="70"/>
      <c r="P175" s="70"/>
      <c r="Q175" s="70"/>
      <c r="R175" s="70"/>
      <c r="S175" s="70"/>
      <c r="T175" s="71"/>
      <c r="U175" s="33"/>
      <c r="V175" s="33"/>
      <c r="W175" s="33"/>
      <c r="X175" s="33"/>
      <c r="Y175" s="33"/>
      <c r="Z175" s="33"/>
      <c r="AA175" s="33"/>
      <c r="AB175" s="33"/>
      <c r="AC175" s="33"/>
      <c r="AD175" s="33"/>
      <c r="AE175" s="33"/>
      <c r="AT175" s="16" t="s">
        <v>164</v>
      </c>
      <c r="AU175" s="16" t="s">
        <v>86</v>
      </c>
    </row>
    <row r="176" spans="1:65" s="2" customFormat="1" ht="19.5">
      <c r="A176" s="33"/>
      <c r="B176" s="34"/>
      <c r="C176" s="35"/>
      <c r="D176" s="220" t="s">
        <v>166</v>
      </c>
      <c r="E176" s="35"/>
      <c r="F176" s="224" t="s">
        <v>1241</v>
      </c>
      <c r="G176" s="35"/>
      <c r="H176" s="35"/>
      <c r="I176" s="121"/>
      <c r="J176" s="35"/>
      <c r="K176" s="35"/>
      <c r="L176" s="38"/>
      <c r="M176" s="222"/>
      <c r="N176" s="223"/>
      <c r="O176" s="70"/>
      <c r="P176" s="70"/>
      <c r="Q176" s="70"/>
      <c r="R176" s="70"/>
      <c r="S176" s="70"/>
      <c r="T176" s="71"/>
      <c r="U176" s="33"/>
      <c r="V176" s="33"/>
      <c r="W176" s="33"/>
      <c r="X176" s="33"/>
      <c r="Y176" s="33"/>
      <c r="Z176" s="33"/>
      <c r="AA176" s="33"/>
      <c r="AB176" s="33"/>
      <c r="AC176" s="33"/>
      <c r="AD176" s="33"/>
      <c r="AE176" s="33"/>
      <c r="AT176" s="16" t="s">
        <v>166</v>
      </c>
      <c r="AU176" s="16" t="s">
        <v>86</v>
      </c>
    </row>
    <row r="177" spans="1:65" s="2" customFormat="1" ht="21.75" customHeight="1">
      <c r="A177" s="33"/>
      <c r="B177" s="34"/>
      <c r="C177" s="207" t="s">
        <v>289</v>
      </c>
      <c r="D177" s="207" t="s">
        <v>157</v>
      </c>
      <c r="E177" s="208" t="s">
        <v>1247</v>
      </c>
      <c r="F177" s="209" t="s">
        <v>1248</v>
      </c>
      <c r="G177" s="210" t="s">
        <v>179</v>
      </c>
      <c r="H177" s="211">
        <v>1</v>
      </c>
      <c r="I177" s="212"/>
      <c r="J177" s="213">
        <f>ROUND(I177*H177,2)</f>
        <v>0</v>
      </c>
      <c r="K177" s="209" t="s">
        <v>161</v>
      </c>
      <c r="L177" s="38"/>
      <c r="M177" s="214" t="s">
        <v>1</v>
      </c>
      <c r="N177" s="215" t="s">
        <v>42</v>
      </c>
      <c r="O177" s="70"/>
      <c r="P177" s="216">
        <f>O177*H177</f>
        <v>0</v>
      </c>
      <c r="Q177" s="216">
        <v>0</v>
      </c>
      <c r="R177" s="216">
        <f>Q177*H177</f>
        <v>0</v>
      </c>
      <c r="S177" s="216">
        <v>0</v>
      </c>
      <c r="T177" s="217">
        <f>S177*H177</f>
        <v>0</v>
      </c>
      <c r="U177" s="33"/>
      <c r="V177" s="33"/>
      <c r="W177" s="33"/>
      <c r="X177" s="33"/>
      <c r="Y177" s="33"/>
      <c r="Z177" s="33"/>
      <c r="AA177" s="33"/>
      <c r="AB177" s="33"/>
      <c r="AC177" s="33"/>
      <c r="AD177" s="33"/>
      <c r="AE177" s="33"/>
      <c r="AR177" s="218" t="s">
        <v>638</v>
      </c>
      <c r="AT177" s="218" t="s">
        <v>157</v>
      </c>
      <c r="AU177" s="218" t="s">
        <v>86</v>
      </c>
      <c r="AY177" s="16" t="s">
        <v>154</v>
      </c>
      <c r="BE177" s="219">
        <f>IF(N177="základní",J177,0)</f>
        <v>0</v>
      </c>
      <c r="BF177" s="219">
        <f>IF(N177="snížená",J177,0)</f>
        <v>0</v>
      </c>
      <c r="BG177" s="219">
        <f>IF(N177="zákl. přenesená",J177,0)</f>
        <v>0</v>
      </c>
      <c r="BH177" s="219">
        <f>IF(N177="sníž. přenesená",J177,0)</f>
        <v>0</v>
      </c>
      <c r="BI177" s="219">
        <f>IF(N177="nulová",J177,0)</f>
        <v>0</v>
      </c>
      <c r="BJ177" s="16" t="s">
        <v>84</v>
      </c>
      <c r="BK177" s="219">
        <f>ROUND(I177*H177,2)</f>
        <v>0</v>
      </c>
      <c r="BL177" s="16" t="s">
        <v>638</v>
      </c>
      <c r="BM177" s="218" t="s">
        <v>1249</v>
      </c>
    </row>
    <row r="178" spans="1:65" s="2" customFormat="1" ht="39">
      <c r="A178" s="33"/>
      <c r="B178" s="34"/>
      <c r="C178" s="35"/>
      <c r="D178" s="220" t="s">
        <v>164</v>
      </c>
      <c r="E178" s="35"/>
      <c r="F178" s="221" t="s">
        <v>1250</v>
      </c>
      <c r="G178" s="35"/>
      <c r="H178" s="35"/>
      <c r="I178" s="121"/>
      <c r="J178" s="35"/>
      <c r="K178" s="35"/>
      <c r="L178" s="38"/>
      <c r="M178" s="222"/>
      <c r="N178" s="223"/>
      <c r="O178" s="70"/>
      <c r="P178" s="70"/>
      <c r="Q178" s="70"/>
      <c r="R178" s="70"/>
      <c r="S178" s="70"/>
      <c r="T178" s="71"/>
      <c r="U178" s="33"/>
      <c r="V178" s="33"/>
      <c r="W178" s="33"/>
      <c r="X178" s="33"/>
      <c r="Y178" s="33"/>
      <c r="Z178" s="33"/>
      <c r="AA178" s="33"/>
      <c r="AB178" s="33"/>
      <c r="AC178" s="33"/>
      <c r="AD178" s="33"/>
      <c r="AE178" s="33"/>
      <c r="AT178" s="16" t="s">
        <v>164</v>
      </c>
      <c r="AU178" s="16" t="s">
        <v>86</v>
      </c>
    </row>
    <row r="179" spans="1:65" s="2" customFormat="1" ht="21.75" customHeight="1">
      <c r="A179" s="33"/>
      <c r="B179" s="34"/>
      <c r="C179" s="207" t="s">
        <v>294</v>
      </c>
      <c r="D179" s="207" t="s">
        <v>157</v>
      </c>
      <c r="E179" s="208" t="s">
        <v>1251</v>
      </c>
      <c r="F179" s="209" t="s">
        <v>1252</v>
      </c>
      <c r="G179" s="210" t="s">
        <v>179</v>
      </c>
      <c r="H179" s="211">
        <v>3</v>
      </c>
      <c r="I179" s="212"/>
      <c r="J179" s="213">
        <f>ROUND(I179*H179,2)</f>
        <v>0</v>
      </c>
      <c r="K179" s="209" t="s">
        <v>161</v>
      </c>
      <c r="L179" s="38"/>
      <c r="M179" s="214" t="s">
        <v>1</v>
      </c>
      <c r="N179" s="215" t="s">
        <v>42</v>
      </c>
      <c r="O179" s="70"/>
      <c r="P179" s="216">
        <f>O179*H179</f>
        <v>0</v>
      </c>
      <c r="Q179" s="216">
        <v>0</v>
      </c>
      <c r="R179" s="216">
        <f>Q179*H179</f>
        <v>0</v>
      </c>
      <c r="S179" s="216">
        <v>0</v>
      </c>
      <c r="T179" s="217">
        <f>S179*H179</f>
        <v>0</v>
      </c>
      <c r="U179" s="33"/>
      <c r="V179" s="33"/>
      <c r="W179" s="33"/>
      <c r="X179" s="33"/>
      <c r="Y179" s="33"/>
      <c r="Z179" s="33"/>
      <c r="AA179" s="33"/>
      <c r="AB179" s="33"/>
      <c r="AC179" s="33"/>
      <c r="AD179" s="33"/>
      <c r="AE179" s="33"/>
      <c r="AR179" s="218" t="s">
        <v>638</v>
      </c>
      <c r="AT179" s="218" t="s">
        <v>157</v>
      </c>
      <c r="AU179" s="218" t="s">
        <v>86</v>
      </c>
      <c r="AY179" s="16" t="s">
        <v>154</v>
      </c>
      <c r="BE179" s="219">
        <f>IF(N179="základní",J179,0)</f>
        <v>0</v>
      </c>
      <c r="BF179" s="219">
        <f>IF(N179="snížená",J179,0)</f>
        <v>0</v>
      </c>
      <c r="BG179" s="219">
        <f>IF(N179="zákl. přenesená",J179,0)</f>
        <v>0</v>
      </c>
      <c r="BH179" s="219">
        <f>IF(N179="sníž. přenesená",J179,0)</f>
        <v>0</v>
      </c>
      <c r="BI179" s="219">
        <f>IF(N179="nulová",J179,0)</f>
        <v>0</v>
      </c>
      <c r="BJ179" s="16" t="s">
        <v>84</v>
      </c>
      <c r="BK179" s="219">
        <f>ROUND(I179*H179,2)</f>
        <v>0</v>
      </c>
      <c r="BL179" s="16" t="s">
        <v>638</v>
      </c>
      <c r="BM179" s="218" t="s">
        <v>1253</v>
      </c>
    </row>
    <row r="180" spans="1:65" s="2" customFormat="1" ht="19.5">
      <c r="A180" s="33"/>
      <c r="B180" s="34"/>
      <c r="C180" s="35"/>
      <c r="D180" s="220" t="s">
        <v>164</v>
      </c>
      <c r="E180" s="35"/>
      <c r="F180" s="221" t="s">
        <v>1254</v>
      </c>
      <c r="G180" s="35"/>
      <c r="H180" s="35"/>
      <c r="I180" s="121"/>
      <c r="J180" s="35"/>
      <c r="K180" s="35"/>
      <c r="L180" s="38"/>
      <c r="M180" s="222"/>
      <c r="N180" s="223"/>
      <c r="O180" s="70"/>
      <c r="P180" s="70"/>
      <c r="Q180" s="70"/>
      <c r="R180" s="70"/>
      <c r="S180" s="70"/>
      <c r="T180" s="71"/>
      <c r="U180" s="33"/>
      <c r="V180" s="33"/>
      <c r="W180" s="33"/>
      <c r="X180" s="33"/>
      <c r="Y180" s="33"/>
      <c r="Z180" s="33"/>
      <c r="AA180" s="33"/>
      <c r="AB180" s="33"/>
      <c r="AC180" s="33"/>
      <c r="AD180" s="33"/>
      <c r="AE180" s="33"/>
      <c r="AT180" s="16" t="s">
        <v>164</v>
      </c>
      <c r="AU180" s="16" t="s">
        <v>86</v>
      </c>
    </row>
    <row r="181" spans="1:65" s="2" customFormat="1" ht="21.75" customHeight="1">
      <c r="A181" s="33"/>
      <c r="B181" s="34"/>
      <c r="C181" s="207" t="s">
        <v>299</v>
      </c>
      <c r="D181" s="207" t="s">
        <v>157</v>
      </c>
      <c r="E181" s="208" t="s">
        <v>1255</v>
      </c>
      <c r="F181" s="209" t="s">
        <v>1256</v>
      </c>
      <c r="G181" s="210" t="s">
        <v>179</v>
      </c>
      <c r="H181" s="211">
        <v>1</v>
      </c>
      <c r="I181" s="212"/>
      <c r="J181" s="213">
        <f>ROUND(I181*H181,2)</f>
        <v>0</v>
      </c>
      <c r="K181" s="209" t="s">
        <v>161</v>
      </c>
      <c r="L181" s="38"/>
      <c r="M181" s="214" t="s">
        <v>1</v>
      </c>
      <c r="N181" s="215" t="s">
        <v>42</v>
      </c>
      <c r="O181" s="70"/>
      <c r="P181" s="216">
        <f>O181*H181</f>
        <v>0</v>
      </c>
      <c r="Q181" s="216">
        <v>0</v>
      </c>
      <c r="R181" s="216">
        <f>Q181*H181</f>
        <v>0</v>
      </c>
      <c r="S181" s="216">
        <v>0</v>
      </c>
      <c r="T181" s="217">
        <f>S181*H181</f>
        <v>0</v>
      </c>
      <c r="U181" s="33"/>
      <c r="V181" s="33"/>
      <c r="W181" s="33"/>
      <c r="X181" s="33"/>
      <c r="Y181" s="33"/>
      <c r="Z181" s="33"/>
      <c r="AA181" s="33"/>
      <c r="AB181" s="33"/>
      <c r="AC181" s="33"/>
      <c r="AD181" s="33"/>
      <c r="AE181" s="33"/>
      <c r="AR181" s="218" t="s">
        <v>638</v>
      </c>
      <c r="AT181" s="218" t="s">
        <v>157</v>
      </c>
      <c r="AU181" s="218" t="s">
        <v>86</v>
      </c>
      <c r="AY181" s="16" t="s">
        <v>154</v>
      </c>
      <c r="BE181" s="219">
        <f>IF(N181="základní",J181,0)</f>
        <v>0</v>
      </c>
      <c r="BF181" s="219">
        <f>IF(N181="snížená",J181,0)</f>
        <v>0</v>
      </c>
      <c r="BG181" s="219">
        <f>IF(N181="zákl. přenesená",J181,0)</f>
        <v>0</v>
      </c>
      <c r="BH181" s="219">
        <f>IF(N181="sníž. přenesená",J181,0)</f>
        <v>0</v>
      </c>
      <c r="BI181" s="219">
        <f>IF(N181="nulová",J181,0)</f>
        <v>0</v>
      </c>
      <c r="BJ181" s="16" t="s">
        <v>84</v>
      </c>
      <c r="BK181" s="219">
        <f>ROUND(I181*H181,2)</f>
        <v>0</v>
      </c>
      <c r="BL181" s="16" t="s">
        <v>638</v>
      </c>
      <c r="BM181" s="218" t="s">
        <v>1257</v>
      </c>
    </row>
    <row r="182" spans="1:65" s="2" customFormat="1" ht="39">
      <c r="A182" s="33"/>
      <c r="B182" s="34"/>
      <c r="C182" s="35"/>
      <c r="D182" s="220" t="s">
        <v>164</v>
      </c>
      <c r="E182" s="35"/>
      <c r="F182" s="221" t="s">
        <v>1258</v>
      </c>
      <c r="G182" s="35"/>
      <c r="H182" s="35"/>
      <c r="I182" s="121"/>
      <c r="J182" s="35"/>
      <c r="K182" s="35"/>
      <c r="L182" s="38"/>
      <c r="M182" s="222"/>
      <c r="N182" s="223"/>
      <c r="O182" s="70"/>
      <c r="P182" s="70"/>
      <c r="Q182" s="70"/>
      <c r="R182" s="70"/>
      <c r="S182" s="70"/>
      <c r="T182" s="71"/>
      <c r="U182" s="33"/>
      <c r="V182" s="33"/>
      <c r="W182" s="33"/>
      <c r="X182" s="33"/>
      <c r="Y182" s="33"/>
      <c r="Z182" s="33"/>
      <c r="AA182" s="33"/>
      <c r="AB182" s="33"/>
      <c r="AC182" s="33"/>
      <c r="AD182" s="33"/>
      <c r="AE182" s="33"/>
      <c r="AT182" s="16" t="s">
        <v>164</v>
      </c>
      <c r="AU182" s="16" t="s">
        <v>86</v>
      </c>
    </row>
    <row r="183" spans="1:65" s="2" customFormat="1" ht="21.75" customHeight="1">
      <c r="A183" s="33"/>
      <c r="B183" s="34"/>
      <c r="C183" s="207" t="s">
        <v>304</v>
      </c>
      <c r="D183" s="207" t="s">
        <v>157</v>
      </c>
      <c r="E183" s="208" t="s">
        <v>1259</v>
      </c>
      <c r="F183" s="209" t="s">
        <v>1260</v>
      </c>
      <c r="G183" s="210" t="s">
        <v>179</v>
      </c>
      <c r="H183" s="211">
        <v>1</v>
      </c>
      <c r="I183" s="212"/>
      <c r="J183" s="213">
        <f>ROUND(I183*H183,2)</f>
        <v>0</v>
      </c>
      <c r="K183" s="209" t="s">
        <v>161</v>
      </c>
      <c r="L183" s="38"/>
      <c r="M183" s="214" t="s">
        <v>1</v>
      </c>
      <c r="N183" s="215" t="s">
        <v>42</v>
      </c>
      <c r="O183" s="70"/>
      <c r="P183" s="216">
        <f>O183*H183</f>
        <v>0</v>
      </c>
      <c r="Q183" s="216">
        <v>0</v>
      </c>
      <c r="R183" s="216">
        <f>Q183*H183</f>
        <v>0</v>
      </c>
      <c r="S183" s="216">
        <v>0</v>
      </c>
      <c r="T183" s="217">
        <f>S183*H183</f>
        <v>0</v>
      </c>
      <c r="U183" s="33"/>
      <c r="V183" s="33"/>
      <c r="W183" s="33"/>
      <c r="X183" s="33"/>
      <c r="Y183" s="33"/>
      <c r="Z183" s="33"/>
      <c r="AA183" s="33"/>
      <c r="AB183" s="33"/>
      <c r="AC183" s="33"/>
      <c r="AD183" s="33"/>
      <c r="AE183" s="33"/>
      <c r="AR183" s="218" t="s">
        <v>638</v>
      </c>
      <c r="AT183" s="218" t="s">
        <v>157</v>
      </c>
      <c r="AU183" s="218" t="s">
        <v>86</v>
      </c>
      <c r="AY183" s="16" t="s">
        <v>154</v>
      </c>
      <c r="BE183" s="219">
        <f>IF(N183="základní",J183,0)</f>
        <v>0</v>
      </c>
      <c r="BF183" s="219">
        <f>IF(N183="snížená",J183,0)</f>
        <v>0</v>
      </c>
      <c r="BG183" s="219">
        <f>IF(N183="zákl. přenesená",J183,0)</f>
        <v>0</v>
      </c>
      <c r="BH183" s="219">
        <f>IF(N183="sníž. přenesená",J183,0)</f>
        <v>0</v>
      </c>
      <c r="BI183" s="219">
        <f>IF(N183="nulová",J183,0)</f>
        <v>0</v>
      </c>
      <c r="BJ183" s="16" t="s">
        <v>84</v>
      </c>
      <c r="BK183" s="219">
        <f>ROUND(I183*H183,2)</f>
        <v>0</v>
      </c>
      <c r="BL183" s="16" t="s">
        <v>638</v>
      </c>
      <c r="BM183" s="218" t="s">
        <v>1261</v>
      </c>
    </row>
    <row r="184" spans="1:65" s="2" customFormat="1" ht="19.5">
      <c r="A184" s="33"/>
      <c r="B184" s="34"/>
      <c r="C184" s="35"/>
      <c r="D184" s="220" t="s">
        <v>164</v>
      </c>
      <c r="E184" s="35"/>
      <c r="F184" s="221" t="s">
        <v>1262</v>
      </c>
      <c r="G184" s="35"/>
      <c r="H184" s="35"/>
      <c r="I184" s="121"/>
      <c r="J184" s="35"/>
      <c r="K184" s="35"/>
      <c r="L184" s="38"/>
      <c r="M184" s="222"/>
      <c r="N184" s="223"/>
      <c r="O184" s="70"/>
      <c r="P184" s="70"/>
      <c r="Q184" s="70"/>
      <c r="R184" s="70"/>
      <c r="S184" s="70"/>
      <c r="T184" s="71"/>
      <c r="U184" s="33"/>
      <c r="V184" s="33"/>
      <c r="W184" s="33"/>
      <c r="X184" s="33"/>
      <c r="Y184" s="33"/>
      <c r="Z184" s="33"/>
      <c r="AA184" s="33"/>
      <c r="AB184" s="33"/>
      <c r="AC184" s="33"/>
      <c r="AD184" s="33"/>
      <c r="AE184" s="33"/>
      <c r="AT184" s="16" t="s">
        <v>164</v>
      </c>
      <c r="AU184" s="16" t="s">
        <v>86</v>
      </c>
    </row>
    <row r="185" spans="1:65" s="2" customFormat="1" ht="21.75" customHeight="1">
      <c r="A185" s="33"/>
      <c r="B185" s="34"/>
      <c r="C185" s="207" t="s">
        <v>309</v>
      </c>
      <c r="D185" s="207" t="s">
        <v>157</v>
      </c>
      <c r="E185" s="208" t="s">
        <v>1263</v>
      </c>
      <c r="F185" s="209" t="s">
        <v>1264</v>
      </c>
      <c r="G185" s="210" t="s">
        <v>1265</v>
      </c>
      <c r="H185" s="211">
        <v>8</v>
      </c>
      <c r="I185" s="212"/>
      <c r="J185" s="213">
        <f>ROUND(I185*H185,2)</f>
        <v>0</v>
      </c>
      <c r="K185" s="209" t="s">
        <v>161</v>
      </c>
      <c r="L185" s="38"/>
      <c r="M185" s="214" t="s">
        <v>1</v>
      </c>
      <c r="N185" s="215" t="s">
        <v>42</v>
      </c>
      <c r="O185" s="70"/>
      <c r="P185" s="216">
        <f>O185*H185</f>
        <v>0</v>
      </c>
      <c r="Q185" s="216">
        <v>0</v>
      </c>
      <c r="R185" s="216">
        <f>Q185*H185</f>
        <v>0</v>
      </c>
      <c r="S185" s="216">
        <v>0</v>
      </c>
      <c r="T185" s="217">
        <f>S185*H185</f>
        <v>0</v>
      </c>
      <c r="U185" s="33"/>
      <c r="V185" s="33"/>
      <c r="W185" s="33"/>
      <c r="X185" s="33"/>
      <c r="Y185" s="33"/>
      <c r="Z185" s="33"/>
      <c r="AA185" s="33"/>
      <c r="AB185" s="33"/>
      <c r="AC185" s="33"/>
      <c r="AD185" s="33"/>
      <c r="AE185" s="33"/>
      <c r="AR185" s="218" t="s">
        <v>638</v>
      </c>
      <c r="AT185" s="218" t="s">
        <v>157</v>
      </c>
      <c r="AU185" s="218" t="s">
        <v>86</v>
      </c>
      <c r="AY185" s="16" t="s">
        <v>154</v>
      </c>
      <c r="BE185" s="219">
        <f>IF(N185="základní",J185,0)</f>
        <v>0</v>
      </c>
      <c r="BF185" s="219">
        <f>IF(N185="snížená",J185,0)</f>
        <v>0</v>
      </c>
      <c r="BG185" s="219">
        <f>IF(N185="zákl. přenesená",J185,0)</f>
        <v>0</v>
      </c>
      <c r="BH185" s="219">
        <f>IF(N185="sníž. přenesená",J185,0)</f>
        <v>0</v>
      </c>
      <c r="BI185" s="219">
        <f>IF(N185="nulová",J185,0)</f>
        <v>0</v>
      </c>
      <c r="BJ185" s="16" t="s">
        <v>84</v>
      </c>
      <c r="BK185" s="219">
        <f>ROUND(I185*H185,2)</f>
        <v>0</v>
      </c>
      <c r="BL185" s="16" t="s">
        <v>638</v>
      </c>
      <c r="BM185" s="218" t="s">
        <v>1266</v>
      </c>
    </row>
    <row r="186" spans="1:65" s="2" customFormat="1" ht="19.5">
      <c r="A186" s="33"/>
      <c r="B186" s="34"/>
      <c r="C186" s="35"/>
      <c r="D186" s="220" t="s">
        <v>164</v>
      </c>
      <c r="E186" s="35"/>
      <c r="F186" s="221" t="s">
        <v>1267</v>
      </c>
      <c r="G186" s="35"/>
      <c r="H186" s="35"/>
      <c r="I186" s="121"/>
      <c r="J186" s="35"/>
      <c r="K186" s="35"/>
      <c r="L186" s="38"/>
      <c r="M186" s="222"/>
      <c r="N186" s="223"/>
      <c r="O186" s="70"/>
      <c r="P186" s="70"/>
      <c r="Q186" s="70"/>
      <c r="R186" s="70"/>
      <c r="S186" s="70"/>
      <c r="T186" s="71"/>
      <c r="U186" s="33"/>
      <c r="V186" s="33"/>
      <c r="W186" s="33"/>
      <c r="X186" s="33"/>
      <c r="Y186" s="33"/>
      <c r="Z186" s="33"/>
      <c r="AA186" s="33"/>
      <c r="AB186" s="33"/>
      <c r="AC186" s="33"/>
      <c r="AD186" s="33"/>
      <c r="AE186" s="33"/>
      <c r="AT186" s="16" t="s">
        <v>164</v>
      </c>
      <c r="AU186" s="16" t="s">
        <v>86</v>
      </c>
    </row>
    <row r="187" spans="1:65" s="2" customFormat="1" ht="21.75" customHeight="1">
      <c r="A187" s="33"/>
      <c r="B187" s="34"/>
      <c r="C187" s="207" t="s">
        <v>316</v>
      </c>
      <c r="D187" s="207" t="s">
        <v>157</v>
      </c>
      <c r="E187" s="208" t="s">
        <v>1268</v>
      </c>
      <c r="F187" s="209" t="s">
        <v>1269</v>
      </c>
      <c r="G187" s="210" t="s">
        <v>1265</v>
      </c>
      <c r="H187" s="211">
        <v>3</v>
      </c>
      <c r="I187" s="212"/>
      <c r="J187" s="213">
        <f>ROUND(I187*H187,2)</f>
        <v>0</v>
      </c>
      <c r="K187" s="209" t="s">
        <v>161</v>
      </c>
      <c r="L187" s="38"/>
      <c r="M187" s="214" t="s">
        <v>1</v>
      </c>
      <c r="N187" s="215" t="s">
        <v>42</v>
      </c>
      <c r="O187" s="70"/>
      <c r="P187" s="216">
        <f>O187*H187</f>
        <v>0</v>
      </c>
      <c r="Q187" s="216">
        <v>0</v>
      </c>
      <c r="R187" s="216">
        <f>Q187*H187</f>
        <v>0</v>
      </c>
      <c r="S187" s="216">
        <v>0</v>
      </c>
      <c r="T187" s="217">
        <f>S187*H187</f>
        <v>0</v>
      </c>
      <c r="U187" s="33"/>
      <c r="V187" s="33"/>
      <c r="W187" s="33"/>
      <c r="X187" s="33"/>
      <c r="Y187" s="33"/>
      <c r="Z187" s="33"/>
      <c r="AA187" s="33"/>
      <c r="AB187" s="33"/>
      <c r="AC187" s="33"/>
      <c r="AD187" s="33"/>
      <c r="AE187" s="33"/>
      <c r="AR187" s="218" t="s">
        <v>638</v>
      </c>
      <c r="AT187" s="218" t="s">
        <v>157</v>
      </c>
      <c r="AU187" s="218" t="s">
        <v>86</v>
      </c>
      <c r="AY187" s="16" t="s">
        <v>154</v>
      </c>
      <c r="BE187" s="219">
        <f>IF(N187="základní",J187,0)</f>
        <v>0</v>
      </c>
      <c r="BF187" s="219">
        <f>IF(N187="snížená",J187,0)</f>
        <v>0</v>
      </c>
      <c r="BG187" s="219">
        <f>IF(N187="zákl. přenesená",J187,0)</f>
        <v>0</v>
      </c>
      <c r="BH187" s="219">
        <f>IF(N187="sníž. přenesená",J187,0)</f>
        <v>0</v>
      </c>
      <c r="BI187" s="219">
        <f>IF(N187="nulová",J187,0)</f>
        <v>0</v>
      </c>
      <c r="BJ187" s="16" t="s">
        <v>84</v>
      </c>
      <c r="BK187" s="219">
        <f>ROUND(I187*H187,2)</f>
        <v>0</v>
      </c>
      <c r="BL187" s="16" t="s">
        <v>638</v>
      </c>
      <c r="BM187" s="218" t="s">
        <v>1270</v>
      </c>
    </row>
    <row r="188" spans="1:65" s="2" customFormat="1" ht="19.5">
      <c r="A188" s="33"/>
      <c r="B188" s="34"/>
      <c r="C188" s="35"/>
      <c r="D188" s="220" t="s">
        <v>164</v>
      </c>
      <c r="E188" s="35"/>
      <c r="F188" s="221" t="s">
        <v>1271</v>
      </c>
      <c r="G188" s="35"/>
      <c r="H188" s="35"/>
      <c r="I188" s="121"/>
      <c r="J188" s="35"/>
      <c r="K188" s="35"/>
      <c r="L188" s="38"/>
      <c r="M188" s="222"/>
      <c r="N188" s="223"/>
      <c r="O188" s="70"/>
      <c r="P188" s="70"/>
      <c r="Q188" s="70"/>
      <c r="R188" s="70"/>
      <c r="S188" s="70"/>
      <c r="T188" s="71"/>
      <c r="U188" s="33"/>
      <c r="V188" s="33"/>
      <c r="W188" s="33"/>
      <c r="X188" s="33"/>
      <c r="Y188" s="33"/>
      <c r="Z188" s="33"/>
      <c r="AA188" s="33"/>
      <c r="AB188" s="33"/>
      <c r="AC188" s="33"/>
      <c r="AD188" s="33"/>
      <c r="AE188" s="33"/>
      <c r="AT188" s="16" t="s">
        <v>164</v>
      </c>
      <c r="AU188" s="16" t="s">
        <v>86</v>
      </c>
    </row>
    <row r="189" spans="1:65" s="2" customFormat="1" ht="21.75" customHeight="1">
      <c r="A189" s="33"/>
      <c r="B189" s="34"/>
      <c r="C189" s="207" t="s">
        <v>321</v>
      </c>
      <c r="D189" s="207" t="s">
        <v>157</v>
      </c>
      <c r="E189" s="208" t="s">
        <v>1272</v>
      </c>
      <c r="F189" s="209" t="s">
        <v>1273</v>
      </c>
      <c r="G189" s="210" t="s">
        <v>1265</v>
      </c>
      <c r="H189" s="211">
        <v>2</v>
      </c>
      <c r="I189" s="212"/>
      <c r="J189" s="213">
        <f>ROUND(I189*H189,2)</f>
        <v>0</v>
      </c>
      <c r="K189" s="209" t="s">
        <v>161</v>
      </c>
      <c r="L189" s="38"/>
      <c r="M189" s="214" t="s">
        <v>1</v>
      </c>
      <c r="N189" s="215" t="s">
        <v>42</v>
      </c>
      <c r="O189" s="70"/>
      <c r="P189" s="216">
        <f>O189*H189</f>
        <v>0</v>
      </c>
      <c r="Q189" s="216">
        <v>0</v>
      </c>
      <c r="R189" s="216">
        <f>Q189*H189</f>
        <v>0</v>
      </c>
      <c r="S189" s="216">
        <v>0</v>
      </c>
      <c r="T189" s="217">
        <f>S189*H189</f>
        <v>0</v>
      </c>
      <c r="U189" s="33"/>
      <c r="V189" s="33"/>
      <c r="W189" s="33"/>
      <c r="X189" s="33"/>
      <c r="Y189" s="33"/>
      <c r="Z189" s="33"/>
      <c r="AA189" s="33"/>
      <c r="AB189" s="33"/>
      <c r="AC189" s="33"/>
      <c r="AD189" s="33"/>
      <c r="AE189" s="33"/>
      <c r="AR189" s="218" t="s">
        <v>638</v>
      </c>
      <c r="AT189" s="218" t="s">
        <v>157</v>
      </c>
      <c r="AU189" s="218" t="s">
        <v>86</v>
      </c>
      <c r="AY189" s="16" t="s">
        <v>154</v>
      </c>
      <c r="BE189" s="219">
        <f>IF(N189="základní",J189,0)</f>
        <v>0</v>
      </c>
      <c r="BF189" s="219">
        <f>IF(N189="snížená",J189,0)</f>
        <v>0</v>
      </c>
      <c r="BG189" s="219">
        <f>IF(N189="zákl. přenesená",J189,0)</f>
        <v>0</v>
      </c>
      <c r="BH189" s="219">
        <f>IF(N189="sníž. přenesená",J189,0)</f>
        <v>0</v>
      </c>
      <c r="BI189" s="219">
        <f>IF(N189="nulová",J189,0)</f>
        <v>0</v>
      </c>
      <c r="BJ189" s="16" t="s">
        <v>84</v>
      </c>
      <c r="BK189" s="219">
        <f>ROUND(I189*H189,2)</f>
        <v>0</v>
      </c>
      <c r="BL189" s="16" t="s">
        <v>638</v>
      </c>
      <c r="BM189" s="218" t="s">
        <v>1274</v>
      </c>
    </row>
    <row r="190" spans="1:65" s="2" customFormat="1" ht="19.5">
      <c r="A190" s="33"/>
      <c r="B190" s="34"/>
      <c r="C190" s="35"/>
      <c r="D190" s="220" t="s">
        <v>164</v>
      </c>
      <c r="E190" s="35"/>
      <c r="F190" s="221" t="s">
        <v>1275</v>
      </c>
      <c r="G190" s="35"/>
      <c r="H190" s="35"/>
      <c r="I190" s="121"/>
      <c r="J190" s="35"/>
      <c r="K190" s="35"/>
      <c r="L190" s="38"/>
      <c r="M190" s="222"/>
      <c r="N190" s="223"/>
      <c r="O190" s="70"/>
      <c r="P190" s="70"/>
      <c r="Q190" s="70"/>
      <c r="R190" s="70"/>
      <c r="S190" s="70"/>
      <c r="T190" s="71"/>
      <c r="U190" s="33"/>
      <c r="V190" s="33"/>
      <c r="W190" s="33"/>
      <c r="X190" s="33"/>
      <c r="Y190" s="33"/>
      <c r="Z190" s="33"/>
      <c r="AA190" s="33"/>
      <c r="AB190" s="33"/>
      <c r="AC190" s="33"/>
      <c r="AD190" s="33"/>
      <c r="AE190" s="33"/>
      <c r="AT190" s="16" t="s">
        <v>164</v>
      </c>
      <c r="AU190" s="16" t="s">
        <v>86</v>
      </c>
    </row>
    <row r="191" spans="1:65" s="2" customFormat="1" ht="21.75" customHeight="1">
      <c r="A191" s="33"/>
      <c r="B191" s="34"/>
      <c r="C191" s="207" t="s">
        <v>326</v>
      </c>
      <c r="D191" s="207" t="s">
        <v>157</v>
      </c>
      <c r="E191" s="208" t="s">
        <v>1276</v>
      </c>
      <c r="F191" s="209" t="s">
        <v>1277</v>
      </c>
      <c r="G191" s="210" t="s">
        <v>179</v>
      </c>
      <c r="H191" s="211">
        <v>30</v>
      </c>
      <c r="I191" s="212"/>
      <c r="J191" s="213">
        <f>ROUND(I191*H191,2)</f>
        <v>0</v>
      </c>
      <c r="K191" s="209" t="s">
        <v>161</v>
      </c>
      <c r="L191" s="38"/>
      <c r="M191" s="214" t="s">
        <v>1</v>
      </c>
      <c r="N191" s="215" t="s">
        <v>42</v>
      </c>
      <c r="O191" s="70"/>
      <c r="P191" s="216">
        <f>O191*H191</f>
        <v>0</v>
      </c>
      <c r="Q191" s="216">
        <v>0</v>
      </c>
      <c r="R191" s="216">
        <f>Q191*H191</f>
        <v>0</v>
      </c>
      <c r="S191" s="216">
        <v>0</v>
      </c>
      <c r="T191" s="217">
        <f>S191*H191</f>
        <v>0</v>
      </c>
      <c r="U191" s="33"/>
      <c r="V191" s="33"/>
      <c r="W191" s="33"/>
      <c r="X191" s="33"/>
      <c r="Y191" s="33"/>
      <c r="Z191" s="33"/>
      <c r="AA191" s="33"/>
      <c r="AB191" s="33"/>
      <c r="AC191" s="33"/>
      <c r="AD191" s="33"/>
      <c r="AE191" s="33"/>
      <c r="AR191" s="218" t="s">
        <v>638</v>
      </c>
      <c r="AT191" s="218" t="s">
        <v>157</v>
      </c>
      <c r="AU191" s="218" t="s">
        <v>86</v>
      </c>
      <c r="AY191" s="16" t="s">
        <v>154</v>
      </c>
      <c r="BE191" s="219">
        <f>IF(N191="základní",J191,0)</f>
        <v>0</v>
      </c>
      <c r="BF191" s="219">
        <f>IF(N191="snížená",J191,0)</f>
        <v>0</v>
      </c>
      <c r="BG191" s="219">
        <f>IF(N191="zákl. přenesená",J191,0)</f>
        <v>0</v>
      </c>
      <c r="BH191" s="219">
        <f>IF(N191="sníž. přenesená",J191,0)</f>
        <v>0</v>
      </c>
      <c r="BI191" s="219">
        <f>IF(N191="nulová",J191,0)</f>
        <v>0</v>
      </c>
      <c r="BJ191" s="16" t="s">
        <v>84</v>
      </c>
      <c r="BK191" s="219">
        <f>ROUND(I191*H191,2)</f>
        <v>0</v>
      </c>
      <c r="BL191" s="16" t="s">
        <v>638</v>
      </c>
      <c r="BM191" s="218" t="s">
        <v>1278</v>
      </c>
    </row>
    <row r="192" spans="1:65" s="2" customFormat="1" ht="11.25">
      <c r="A192" s="33"/>
      <c r="B192" s="34"/>
      <c r="C192" s="35"/>
      <c r="D192" s="220" t="s">
        <v>164</v>
      </c>
      <c r="E192" s="35"/>
      <c r="F192" s="221" t="s">
        <v>1279</v>
      </c>
      <c r="G192" s="35"/>
      <c r="H192" s="35"/>
      <c r="I192" s="121"/>
      <c r="J192" s="35"/>
      <c r="K192" s="35"/>
      <c r="L192" s="38"/>
      <c r="M192" s="222"/>
      <c r="N192" s="223"/>
      <c r="O192" s="70"/>
      <c r="P192" s="70"/>
      <c r="Q192" s="70"/>
      <c r="R192" s="70"/>
      <c r="S192" s="70"/>
      <c r="T192" s="71"/>
      <c r="U192" s="33"/>
      <c r="V192" s="33"/>
      <c r="W192" s="33"/>
      <c r="X192" s="33"/>
      <c r="Y192" s="33"/>
      <c r="Z192" s="33"/>
      <c r="AA192" s="33"/>
      <c r="AB192" s="33"/>
      <c r="AC192" s="33"/>
      <c r="AD192" s="33"/>
      <c r="AE192" s="33"/>
      <c r="AT192" s="16" t="s">
        <v>164</v>
      </c>
      <c r="AU192" s="16" t="s">
        <v>86</v>
      </c>
    </row>
    <row r="193" spans="1:65" s="2" customFormat="1" ht="21.75" customHeight="1">
      <c r="A193" s="33"/>
      <c r="B193" s="34"/>
      <c r="C193" s="247" t="s">
        <v>331</v>
      </c>
      <c r="D193" s="247" t="s">
        <v>443</v>
      </c>
      <c r="E193" s="248" t="s">
        <v>1280</v>
      </c>
      <c r="F193" s="249" t="s">
        <v>1281</v>
      </c>
      <c r="G193" s="250" t="s">
        <v>179</v>
      </c>
      <c r="H193" s="251">
        <v>30</v>
      </c>
      <c r="I193" s="252"/>
      <c r="J193" s="253">
        <f>ROUND(I193*H193,2)</f>
        <v>0</v>
      </c>
      <c r="K193" s="249" t="s">
        <v>161</v>
      </c>
      <c r="L193" s="254"/>
      <c r="M193" s="255" t="s">
        <v>1</v>
      </c>
      <c r="N193" s="256" t="s">
        <v>42</v>
      </c>
      <c r="O193" s="70"/>
      <c r="P193" s="216">
        <f>O193*H193</f>
        <v>0</v>
      </c>
      <c r="Q193" s="216">
        <v>0</v>
      </c>
      <c r="R193" s="216">
        <f>Q193*H193</f>
        <v>0</v>
      </c>
      <c r="S193" s="216">
        <v>0</v>
      </c>
      <c r="T193" s="217">
        <f>S193*H193</f>
        <v>0</v>
      </c>
      <c r="U193" s="33"/>
      <c r="V193" s="33"/>
      <c r="W193" s="33"/>
      <c r="X193" s="33"/>
      <c r="Y193" s="33"/>
      <c r="Z193" s="33"/>
      <c r="AA193" s="33"/>
      <c r="AB193" s="33"/>
      <c r="AC193" s="33"/>
      <c r="AD193" s="33"/>
      <c r="AE193" s="33"/>
      <c r="AR193" s="218" t="s">
        <v>638</v>
      </c>
      <c r="AT193" s="218" t="s">
        <v>443</v>
      </c>
      <c r="AU193" s="218" t="s">
        <v>86</v>
      </c>
      <c r="AY193" s="16" t="s">
        <v>154</v>
      </c>
      <c r="BE193" s="219">
        <f>IF(N193="základní",J193,0)</f>
        <v>0</v>
      </c>
      <c r="BF193" s="219">
        <f>IF(N193="snížená",J193,0)</f>
        <v>0</v>
      </c>
      <c r="BG193" s="219">
        <f>IF(N193="zákl. přenesená",J193,0)</f>
        <v>0</v>
      </c>
      <c r="BH193" s="219">
        <f>IF(N193="sníž. přenesená",J193,0)</f>
        <v>0</v>
      </c>
      <c r="BI193" s="219">
        <f>IF(N193="nulová",J193,0)</f>
        <v>0</v>
      </c>
      <c r="BJ193" s="16" t="s">
        <v>84</v>
      </c>
      <c r="BK193" s="219">
        <f>ROUND(I193*H193,2)</f>
        <v>0</v>
      </c>
      <c r="BL193" s="16" t="s">
        <v>638</v>
      </c>
      <c r="BM193" s="218" t="s">
        <v>1282</v>
      </c>
    </row>
    <row r="194" spans="1:65" s="2" customFormat="1" ht="11.25">
      <c r="A194" s="33"/>
      <c r="B194" s="34"/>
      <c r="C194" s="35"/>
      <c r="D194" s="220" t="s">
        <v>164</v>
      </c>
      <c r="E194" s="35"/>
      <c r="F194" s="221" t="s">
        <v>1283</v>
      </c>
      <c r="G194" s="35"/>
      <c r="H194" s="35"/>
      <c r="I194" s="121"/>
      <c r="J194" s="35"/>
      <c r="K194" s="35"/>
      <c r="L194" s="38"/>
      <c r="M194" s="222"/>
      <c r="N194" s="223"/>
      <c r="O194" s="70"/>
      <c r="P194" s="70"/>
      <c r="Q194" s="70"/>
      <c r="R194" s="70"/>
      <c r="S194" s="70"/>
      <c r="T194" s="71"/>
      <c r="U194" s="33"/>
      <c r="V194" s="33"/>
      <c r="W194" s="33"/>
      <c r="X194" s="33"/>
      <c r="Y194" s="33"/>
      <c r="Z194" s="33"/>
      <c r="AA194" s="33"/>
      <c r="AB194" s="33"/>
      <c r="AC194" s="33"/>
      <c r="AD194" s="33"/>
      <c r="AE194" s="33"/>
      <c r="AT194" s="16" t="s">
        <v>164</v>
      </c>
      <c r="AU194" s="16" t="s">
        <v>86</v>
      </c>
    </row>
    <row r="195" spans="1:65" s="12" customFormat="1" ht="25.9" customHeight="1">
      <c r="B195" s="191"/>
      <c r="C195" s="192"/>
      <c r="D195" s="193" t="s">
        <v>76</v>
      </c>
      <c r="E195" s="194" t="s">
        <v>633</v>
      </c>
      <c r="F195" s="194" t="s">
        <v>634</v>
      </c>
      <c r="G195" s="192"/>
      <c r="H195" s="192"/>
      <c r="I195" s="195"/>
      <c r="J195" s="196">
        <f>BK195</f>
        <v>0</v>
      </c>
      <c r="K195" s="192"/>
      <c r="L195" s="197"/>
      <c r="M195" s="198"/>
      <c r="N195" s="199"/>
      <c r="O195" s="199"/>
      <c r="P195" s="200">
        <f>SUM(P196:P202)</f>
        <v>0</v>
      </c>
      <c r="Q195" s="199"/>
      <c r="R195" s="200">
        <f>SUM(R196:R202)</f>
        <v>0</v>
      </c>
      <c r="S195" s="199"/>
      <c r="T195" s="201">
        <f>SUM(T196:T202)</f>
        <v>0</v>
      </c>
      <c r="AR195" s="202" t="s">
        <v>162</v>
      </c>
      <c r="AT195" s="203" t="s">
        <v>76</v>
      </c>
      <c r="AU195" s="203" t="s">
        <v>77</v>
      </c>
      <c r="AY195" s="202" t="s">
        <v>154</v>
      </c>
      <c r="BK195" s="204">
        <f>SUM(BK196:BK202)</f>
        <v>0</v>
      </c>
    </row>
    <row r="196" spans="1:65" s="2" customFormat="1" ht="21.75" customHeight="1">
      <c r="A196" s="33"/>
      <c r="B196" s="34"/>
      <c r="C196" s="207" t="s">
        <v>338</v>
      </c>
      <c r="D196" s="207" t="s">
        <v>157</v>
      </c>
      <c r="E196" s="208" t="s">
        <v>1284</v>
      </c>
      <c r="F196" s="209" t="s">
        <v>1285</v>
      </c>
      <c r="G196" s="210" t="s">
        <v>179</v>
      </c>
      <c r="H196" s="211">
        <v>1</v>
      </c>
      <c r="I196" s="212"/>
      <c r="J196" s="213">
        <f>ROUND(I196*H196,2)</f>
        <v>0</v>
      </c>
      <c r="K196" s="209" t="s">
        <v>161</v>
      </c>
      <c r="L196" s="38"/>
      <c r="M196" s="214" t="s">
        <v>1</v>
      </c>
      <c r="N196" s="215" t="s">
        <v>42</v>
      </c>
      <c r="O196" s="70"/>
      <c r="P196" s="216">
        <f>O196*H196</f>
        <v>0</v>
      </c>
      <c r="Q196" s="216">
        <v>0</v>
      </c>
      <c r="R196" s="216">
        <f>Q196*H196</f>
        <v>0</v>
      </c>
      <c r="S196" s="216">
        <v>0</v>
      </c>
      <c r="T196" s="217">
        <f>S196*H196</f>
        <v>0</v>
      </c>
      <c r="U196" s="33"/>
      <c r="V196" s="33"/>
      <c r="W196" s="33"/>
      <c r="X196" s="33"/>
      <c r="Y196" s="33"/>
      <c r="Z196" s="33"/>
      <c r="AA196" s="33"/>
      <c r="AB196" s="33"/>
      <c r="AC196" s="33"/>
      <c r="AD196" s="33"/>
      <c r="AE196" s="33"/>
      <c r="AR196" s="218" t="s">
        <v>638</v>
      </c>
      <c r="AT196" s="218" t="s">
        <v>157</v>
      </c>
      <c r="AU196" s="218" t="s">
        <v>84</v>
      </c>
      <c r="AY196" s="16" t="s">
        <v>154</v>
      </c>
      <c r="BE196" s="219">
        <f>IF(N196="základní",J196,0)</f>
        <v>0</v>
      </c>
      <c r="BF196" s="219">
        <f>IF(N196="snížená",J196,0)</f>
        <v>0</v>
      </c>
      <c r="BG196" s="219">
        <f>IF(N196="zákl. přenesená",J196,0)</f>
        <v>0</v>
      </c>
      <c r="BH196" s="219">
        <f>IF(N196="sníž. přenesená",J196,0)</f>
        <v>0</v>
      </c>
      <c r="BI196" s="219">
        <f>IF(N196="nulová",J196,0)</f>
        <v>0</v>
      </c>
      <c r="BJ196" s="16" t="s">
        <v>84</v>
      </c>
      <c r="BK196" s="219">
        <f>ROUND(I196*H196,2)</f>
        <v>0</v>
      </c>
      <c r="BL196" s="16" t="s">
        <v>638</v>
      </c>
      <c r="BM196" s="218" t="s">
        <v>1286</v>
      </c>
    </row>
    <row r="197" spans="1:65" s="2" customFormat="1" ht="19.5">
      <c r="A197" s="33"/>
      <c r="B197" s="34"/>
      <c r="C197" s="35"/>
      <c r="D197" s="220" t="s">
        <v>164</v>
      </c>
      <c r="E197" s="35"/>
      <c r="F197" s="221" t="s">
        <v>1287</v>
      </c>
      <c r="G197" s="35"/>
      <c r="H197" s="35"/>
      <c r="I197" s="121"/>
      <c r="J197" s="35"/>
      <c r="K197" s="35"/>
      <c r="L197" s="38"/>
      <c r="M197" s="222"/>
      <c r="N197" s="223"/>
      <c r="O197" s="70"/>
      <c r="P197" s="70"/>
      <c r="Q197" s="70"/>
      <c r="R197" s="70"/>
      <c r="S197" s="70"/>
      <c r="T197" s="71"/>
      <c r="U197" s="33"/>
      <c r="V197" s="33"/>
      <c r="W197" s="33"/>
      <c r="X197" s="33"/>
      <c r="Y197" s="33"/>
      <c r="Z197" s="33"/>
      <c r="AA197" s="33"/>
      <c r="AB197" s="33"/>
      <c r="AC197" s="33"/>
      <c r="AD197" s="33"/>
      <c r="AE197" s="33"/>
      <c r="AT197" s="16" t="s">
        <v>164</v>
      </c>
      <c r="AU197" s="16" t="s">
        <v>84</v>
      </c>
    </row>
    <row r="198" spans="1:65" s="2" customFormat="1" ht="19.5">
      <c r="A198" s="33"/>
      <c r="B198" s="34"/>
      <c r="C198" s="35"/>
      <c r="D198" s="220" t="s">
        <v>166</v>
      </c>
      <c r="E198" s="35"/>
      <c r="F198" s="224" t="s">
        <v>1288</v>
      </c>
      <c r="G198" s="35"/>
      <c r="H198" s="35"/>
      <c r="I198" s="121"/>
      <c r="J198" s="35"/>
      <c r="K198" s="35"/>
      <c r="L198" s="38"/>
      <c r="M198" s="222"/>
      <c r="N198" s="223"/>
      <c r="O198" s="70"/>
      <c r="P198" s="70"/>
      <c r="Q198" s="70"/>
      <c r="R198" s="70"/>
      <c r="S198" s="70"/>
      <c r="T198" s="71"/>
      <c r="U198" s="33"/>
      <c r="V198" s="33"/>
      <c r="W198" s="33"/>
      <c r="X198" s="33"/>
      <c r="Y198" s="33"/>
      <c r="Z198" s="33"/>
      <c r="AA198" s="33"/>
      <c r="AB198" s="33"/>
      <c r="AC198" s="33"/>
      <c r="AD198" s="33"/>
      <c r="AE198" s="33"/>
      <c r="AT198" s="16" t="s">
        <v>166</v>
      </c>
      <c r="AU198" s="16" t="s">
        <v>84</v>
      </c>
    </row>
    <row r="199" spans="1:65" s="2" customFormat="1" ht="21.75" customHeight="1">
      <c r="A199" s="33"/>
      <c r="B199" s="34"/>
      <c r="C199" s="247" t="s">
        <v>343</v>
      </c>
      <c r="D199" s="247" t="s">
        <v>443</v>
      </c>
      <c r="E199" s="248" t="s">
        <v>1289</v>
      </c>
      <c r="F199" s="249" t="s">
        <v>1290</v>
      </c>
      <c r="G199" s="250" t="s">
        <v>179</v>
      </c>
      <c r="H199" s="251">
        <v>1</v>
      </c>
      <c r="I199" s="252"/>
      <c r="J199" s="253">
        <f>ROUND(I199*H199,2)</f>
        <v>0</v>
      </c>
      <c r="K199" s="249" t="s">
        <v>161</v>
      </c>
      <c r="L199" s="254"/>
      <c r="M199" s="255" t="s">
        <v>1</v>
      </c>
      <c r="N199" s="256" t="s">
        <v>42</v>
      </c>
      <c r="O199" s="70"/>
      <c r="P199" s="216">
        <f>O199*H199</f>
        <v>0</v>
      </c>
      <c r="Q199" s="216">
        <v>0</v>
      </c>
      <c r="R199" s="216">
        <f>Q199*H199</f>
        <v>0</v>
      </c>
      <c r="S199" s="216">
        <v>0</v>
      </c>
      <c r="T199" s="217">
        <f>S199*H199</f>
        <v>0</v>
      </c>
      <c r="U199" s="33"/>
      <c r="V199" s="33"/>
      <c r="W199" s="33"/>
      <c r="X199" s="33"/>
      <c r="Y199" s="33"/>
      <c r="Z199" s="33"/>
      <c r="AA199" s="33"/>
      <c r="AB199" s="33"/>
      <c r="AC199" s="33"/>
      <c r="AD199" s="33"/>
      <c r="AE199" s="33"/>
      <c r="AR199" s="218" t="s">
        <v>638</v>
      </c>
      <c r="AT199" s="218" t="s">
        <v>443</v>
      </c>
      <c r="AU199" s="218" t="s">
        <v>84</v>
      </c>
      <c r="AY199" s="16" t="s">
        <v>154</v>
      </c>
      <c r="BE199" s="219">
        <f>IF(N199="základní",J199,0)</f>
        <v>0</v>
      </c>
      <c r="BF199" s="219">
        <f>IF(N199="snížená",J199,0)</f>
        <v>0</v>
      </c>
      <c r="BG199" s="219">
        <f>IF(N199="zákl. přenesená",J199,0)</f>
        <v>0</v>
      </c>
      <c r="BH199" s="219">
        <f>IF(N199="sníž. přenesená",J199,0)</f>
        <v>0</v>
      </c>
      <c r="BI199" s="219">
        <f>IF(N199="nulová",J199,0)</f>
        <v>0</v>
      </c>
      <c r="BJ199" s="16" t="s">
        <v>84</v>
      </c>
      <c r="BK199" s="219">
        <f>ROUND(I199*H199,2)</f>
        <v>0</v>
      </c>
      <c r="BL199" s="16" t="s">
        <v>638</v>
      </c>
      <c r="BM199" s="218" t="s">
        <v>1291</v>
      </c>
    </row>
    <row r="200" spans="1:65" s="2" customFormat="1" ht="11.25">
      <c r="A200" s="33"/>
      <c r="B200" s="34"/>
      <c r="C200" s="35"/>
      <c r="D200" s="220" t="s">
        <v>164</v>
      </c>
      <c r="E200" s="35"/>
      <c r="F200" s="221" t="s">
        <v>1292</v>
      </c>
      <c r="G200" s="35"/>
      <c r="H200" s="35"/>
      <c r="I200" s="121"/>
      <c r="J200" s="35"/>
      <c r="K200" s="35"/>
      <c r="L200" s="38"/>
      <c r="M200" s="222"/>
      <c r="N200" s="223"/>
      <c r="O200" s="70"/>
      <c r="P200" s="70"/>
      <c r="Q200" s="70"/>
      <c r="R200" s="70"/>
      <c r="S200" s="70"/>
      <c r="T200" s="71"/>
      <c r="U200" s="33"/>
      <c r="V200" s="33"/>
      <c r="W200" s="33"/>
      <c r="X200" s="33"/>
      <c r="Y200" s="33"/>
      <c r="Z200" s="33"/>
      <c r="AA200" s="33"/>
      <c r="AB200" s="33"/>
      <c r="AC200" s="33"/>
      <c r="AD200" s="33"/>
      <c r="AE200" s="33"/>
      <c r="AT200" s="16" t="s">
        <v>164</v>
      </c>
      <c r="AU200" s="16" t="s">
        <v>84</v>
      </c>
    </row>
    <row r="201" spans="1:65" s="2" customFormat="1" ht="21.75" customHeight="1">
      <c r="A201" s="33"/>
      <c r="B201" s="34"/>
      <c r="C201" s="207" t="s">
        <v>348</v>
      </c>
      <c r="D201" s="207" t="s">
        <v>157</v>
      </c>
      <c r="E201" s="208" t="s">
        <v>1293</v>
      </c>
      <c r="F201" s="209" t="s">
        <v>1294</v>
      </c>
      <c r="G201" s="210" t="s">
        <v>179</v>
      </c>
      <c r="H201" s="211">
        <v>1</v>
      </c>
      <c r="I201" s="212"/>
      <c r="J201" s="213">
        <f>ROUND(I201*H201,2)</f>
        <v>0</v>
      </c>
      <c r="K201" s="209" t="s">
        <v>161</v>
      </c>
      <c r="L201" s="38"/>
      <c r="M201" s="214" t="s">
        <v>1</v>
      </c>
      <c r="N201" s="215" t="s">
        <v>42</v>
      </c>
      <c r="O201" s="70"/>
      <c r="P201" s="216">
        <f>O201*H201</f>
        <v>0</v>
      </c>
      <c r="Q201" s="216">
        <v>0</v>
      </c>
      <c r="R201" s="216">
        <f>Q201*H201</f>
        <v>0</v>
      </c>
      <c r="S201" s="216">
        <v>0</v>
      </c>
      <c r="T201" s="217">
        <f>S201*H201</f>
        <v>0</v>
      </c>
      <c r="U201" s="33"/>
      <c r="V201" s="33"/>
      <c r="W201" s="33"/>
      <c r="X201" s="33"/>
      <c r="Y201" s="33"/>
      <c r="Z201" s="33"/>
      <c r="AA201" s="33"/>
      <c r="AB201" s="33"/>
      <c r="AC201" s="33"/>
      <c r="AD201" s="33"/>
      <c r="AE201" s="33"/>
      <c r="AR201" s="218" t="s">
        <v>638</v>
      </c>
      <c r="AT201" s="218" t="s">
        <v>157</v>
      </c>
      <c r="AU201" s="218" t="s">
        <v>84</v>
      </c>
      <c r="AY201" s="16" t="s">
        <v>154</v>
      </c>
      <c r="BE201" s="219">
        <f>IF(N201="základní",J201,0)</f>
        <v>0</v>
      </c>
      <c r="BF201" s="219">
        <f>IF(N201="snížená",J201,0)</f>
        <v>0</v>
      </c>
      <c r="BG201" s="219">
        <f>IF(N201="zákl. přenesená",J201,0)</f>
        <v>0</v>
      </c>
      <c r="BH201" s="219">
        <f>IF(N201="sníž. přenesená",J201,0)</f>
        <v>0</v>
      </c>
      <c r="BI201" s="219">
        <f>IF(N201="nulová",J201,0)</f>
        <v>0</v>
      </c>
      <c r="BJ201" s="16" t="s">
        <v>84</v>
      </c>
      <c r="BK201" s="219">
        <f>ROUND(I201*H201,2)</f>
        <v>0</v>
      </c>
      <c r="BL201" s="16" t="s">
        <v>638</v>
      </c>
      <c r="BM201" s="218" t="s">
        <v>1295</v>
      </c>
    </row>
    <row r="202" spans="1:65" s="2" customFormat="1" ht="11.25">
      <c r="A202" s="33"/>
      <c r="B202" s="34"/>
      <c r="C202" s="35"/>
      <c r="D202" s="220" t="s">
        <v>164</v>
      </c>
      <c r="E202" s="35"/>
      <c r="F202" s="221" t="s">
        <v>1296</v>
      </c>
      <c r="G202" s="35"/>
      <c r="H202" s="35"/>
      <c r="I202" s="121"/>
      <c r="J202" s="35"/>
      <c r="K202" s="35"/>
      <c r="L202" s="38"/>
      <c r="M202" s="260"/>
      <c r="N202" s="261"/>
      <c r="O202" s="262"/>
      <c r="P202" s="262"/>
      <c r="Q202" s="262"/>
      <c r="R202" s="262"/>
      <c r="S202" s="262"/>
      <c r="T202" s="263"/>
      <c r="U202" s="33"/>
      <c r="V202" s="33"/>
      <c r="W202" s="33"/>
      <c r="X202" s="33"/>
      <c r="Y202" s="33"/>
      <c r="Z202" s="33"/>
      <c r="AA202" s="33"/>
      <c r="AB202" s="33"/>
      <c r="AC202" s="33"/>
      <c r="AD202" s="33"/>
      <c r="AE202" s="33"/>
      <c r="AT202" s="16" t="s">
        <v>164</v>
      </c>
      <c r="AU202" s="16" t="s">
        <v>84</v>
      </c>
    </row>
    <row r="203" spans="1:65" s="2" customFormat="1" ht="6.95" customHeight="1">
      <c r="A203" s="33"/>
      <c r="B203" s="53"/>
      <c r="C203" s="54"/>
      <c r="D203" s="54"/>
      <c r="E203" s="54"/>
      <c r="F203" s="54"/>
      <c r="G203" s="54"/>
      <c r="H203" s="54"/>
      <c r="I203" s="157"/>
      <c r="J203" s="54"/>
      <c r="K203" s="54"/>
      <c r="L203" s="38"/>
      <c r="M203" s="33"/>
      <c r="O203" s="33"/>
      <c r="P203" s="33"/>
      <c r="Q203" s="33"/>
      <c r="R203" s="33"/>
      <c r="S203" s="33"/>
      <c r="T203" s="33"/>
      <c r="U203" s="33"/>
      <c r="V203" s="33"/>
      <c r="W203" s="33"/>
      <c r="X203" s="33"/>
      <c r="Y203" s="33"/>
      <c r="Z203" s="33"/>
      <c r="AA203" s="33"/>
      <c r="AB203" s="33"/>
      <c r="AC203" s="33"/>
      <c r="AD203" s="33"/>
      <c r="AE203" s="33"/>
    </row>
  </sheetData>
  <sheetProtection algorithmName="SHA-512" hashValue="XRkyn02HOvI0xY6MThaE+iZCO6co1gk1pi4IduN5h01yN3tft6RDcKyr6QRpwdOgg4AM+UKs2s7KTkfo/mUnhw==" saltValue="t5RrHawXrOUD5uMw3rk0fRPTiXpimfJPrq8e0ozSq2Jk99HujXvEFgRZvtrKR9DcyWh/YK+fB1LOm+oy2F1Rqg==" spinCount="100000" sheet="1" objects="1" scenarios="1" formatColumns="0" formatRows="0" autoFilter="0"/>
  <autoFilter ref="C122:K202"/>
  <mergeCells count="12">
    <mergeCell ref="E115:H115"/>
    <mergeCell ref="L2:V2"/>
    <mergeCell ref="E85:H85"/>
    <mergeCell ref="E87:H87"/>
    <mergeCell ref="E89:H89"/>
    <mergeCell ref="E111:H111"/>
    <mergeCell ref="E113:H113"/>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5"/>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92"/>
      <c r="M2" s="292"/>
      <c r="N2" s="292"/>
      <c r="O2" s="292"/>
      <c r="P2" s="292"/>
      <c r="Q2" s="292"/>
      <c r="R2" s="292"/>
      <c r="S2" s="292"/>
      <c r="T2" s="292"/>
      <c r="U2" s="292"/>
      <c r="V2" s="292"/>
      <c r="AT2" s="16" t="s">
        <v>112</v>
      </c>
    </row>
    <row r="3" spans="1:46" s="1" customFormat="1" ht="6.95" customHeight="1">
      <c r="B3" s="115"/>
      <c r="C3" s="116"/>
      <c r="D3" s="116"/>
      <c r="E3" s="116"/>
      <c r="F3" s="116"/>
      <c r="G3" s="116"/>
      <c r="H3" s="116"/>
      <c r="I3" s="117"/>
      <c r="J3" s="116"/>
      <c r="K3" s="116"/>
      <c r="L3" s="19"/>
      <c r="AT3" s="16" t="s">
        <v>86</v>
      </c>
    </row>
    <row r="4" spans="1:46" s="1" customFormat="1" ht="24.95" customHeight="1">
      <c r="B4" s="19"/>
      <c r="D4" s="118" t="s">
        <v>126</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0" t="str">
        <f>'Rekapitulace stavby'!K6</f>
        <v>Oprava kolejí a výhybek v žst. Hradec nad Moravicí</v>
      </c>
      <c r="F7" s="311"/>
      <c r="G7" s="311"/>
      <c r="H7" s="311"/>
      <c r="I7" s="114"/>
      <c r="L7" s="19"/>
    </row>
    <row r="8" spans="1:46" s="1" customFormat="1" ht="12" customHeight="1">
      <c r="B8" s="19"/>
      <c r="D8" s="120" t="s">
        <v>127</v>
      </c>
      <c r="I8" s="114"/>
      <c r="L8" s="19"/>
    </row>
    <row r="9" spans="1:46" s="2" customFormat="1" ht="16.5" customHeight="1">
      <c r="A9" s="33"/>
      <c r="B9" s="38"/>
      <c r="C9" s="33"/>
      <c r="D9" s="33"/>
      <c r="E9" s="310" t="s">
        <v>1148</v>
      </c>
      <c r="F9" s="312"/>
      <c r="G9" s="312"/>
      <c r="H9" s="312"/>
      <c r="I9" s="121"/>
      <c r="J9" s="33"/>
      <c r="K9" s="33"/>
      <c r="L9" s="50"/>
      <c r="S9" s="33"/>
      <c r="T9" s="33"/>
      <c r="U9" s="33"/>
      <c r="V9" s="33"/>
      <c r="W9" s="33"/>
      <c r="X9" s="33"/>
      <c r="Y9" s="33"/>
      <c r="Z9" s="33"/>
      <c r="AA9" s="33"/>
      <c r="AB9" s="33"/>
      <c r="AC9" s="33"/>
      <c r="AD9" s="33"/>
      <c r="AE9" s="33"/>
    </row>
    <row r="10" spans="1:46" s="2" customFormat="1" ht="12" customHeight="1">
      <c r="A10" s="33"/>
      <c r="B10" s="38"/>
      <c r="C10" s="33"/>
      <c r="D10" s="120" t="s">
        <v>129</v>
      </c>
      <c r="E10" s="33"/>
      <c r="F10" s="33"/>
      <c r="G10" s="33"/>
      <c r="H10" s="33"/>
      <c r="I10" s="121"/>
      <c r="J10" s="33"/>
      <c r="K10" s="33"/>
      <c r="L10" s="50"/>
      <c r="S10" s="33"/>
      <c r="T10" s="33"/>
      <c r="U10" s="33"/>
      <c r="V10" s="33"/>
      <c r="W10" s="33"/>
      <c r="X10" s="33"/>
      <c r="Y10" s="33"/>
      <c r="Z10" s="33"/>
      <c r="AA10" s="33"/>
      <c r="AB10" s="33"/>
      <c r="AC10" s="33"/>
      <c r="AD10" s="33"/>
      <c r="AE10" s="33"/>
    </row>
    <row r="11" spans="1:46" s="2" customFormat="1" ht="16.5" customHeight="1">
      <c r="A11" s="33"/>
      <c r="B11" s="38"/>
      <c r="C11" s="33"/>
      <c r="D11" s="33"/>
      <c r="E11" s="313" t="s">
        <v>1297</v>
      </c>
      <c r="F11" s="312"/>
      <c r="G11" s="312"/>
      <c r="H11" s="312"/>
      <c r="I11" s="121"/>
      <c r="J11" s="33"/>
      <c r="K11" s="33"/>
      <c r="L11" s="50"/>
      <c r="S11" s="33"/>
      <c r="T11" s="33"/>
      <c r="U11" s="33"/>
      <c r="V11" s="33"/>
      <c r="W11" s="33"/>
      <c r="X11" s="33"/>
      <c r="Y11" s="33"/>
      <c r="Z11" s="33"/>
      <c r="AA11" s="33"/>
      <c r="AB11" s="33"/>
      <c r="AC11" s="33"/>
      <c r="AD11" s="33"/>
      <c r="AE11" s="33"/>
    </row>
    <row r="12" spans="1:46" s="2" customFormat="1" ht="11.25">
      <c r="A12" s="33"/>
      <c r="B12" s="38"/>
      <c r="C12" s="33"/>
      <c r="D12" s="33"/>
      <c r="E12" s="33"/>
      <c r="F12" s="33"/>
      <c r="G12" s="33"/>
      <c r="H12" s="33"/>
      <c r="I12" s="121"/>
      <c r="J12" s="33"/>
      <c r="K12" s="33"/>
      <c r="L12" s="50"/>
      <c r="S12" s="33"/>
      <c r="T12" s="33"/>
      <c r="U12" s="33"/>
      <c r="V12" s="33"/>
      <c r="W12" s="33"/>
      <c r="X12" s="33"/>
      <c r="Y12" s="33"/>
      <c r="Z12" s="33"/>
      <c r="AA12" s="33"/>
      <c r="AB12" s="33"/>
      <c r="AC12" s="33"/>
      <c r="AD12" s="33"/>
      <c r="AE12" s="33"/>
    </row>
    <row r="13" spans="1:46" s="2" customFormat="1" ht="12" customHeight="1">
      <c r="A13" s="33"/>
      <c r="B13" s="38"/>
      <c r="C13" s="33"/>
      <c r="D13" s="120" t="s">
        <v>18</v>
      </c>
      <c r="E13" s="33"/>
      <c r="F13" s="109" t="s">
        <v>107</v>
      </c>
      <c r="G13" s="33"/>
      <c r="H13" s="33"/>
      <c r="I13" s="122" t="s">
        <v>19</v>
      </c>
      <c r="J13" s="109" t="s">
        <v>1</v>
      </c>
      <c r="K13" s="33"/>
      <c r="L13" s="50"/>
      <c r="S13" s="33"/>
      <c r="T13" s="33"/>
      <c r="U13" s="33"/>
      <c r="V13" s="33"/>
      <c r="W13" s="33"/>
      <c r="X13" s="33"/>
      <c r="Y13" s="33"/>
      <c r="Z13" s="33"/>
      <c r="AA13" s="33"/>
      <c r="AB13" s="33"/>
      <c r="AC13" s="33"/>
      <c r="AD13" s="33"/>
      <c r="AE13" s="33"/>
    </row>
    <row r="14" spans="1:46" s="2" customFormat="1" ht="12" customHeight="1">
      <c r="A14" s="33"/>
      <c r="B14" s="38"/>
      <c r="C14" s="33"/>
      <c r="D14" s="120" t="s">
        <v>20</v>
      </c>
      <c r="E14" s="33"/>
      <c r="F14" s="109" t="s">
        <v>21</v>
      </c>
      <c r="G14" s="33"/>
      <c r="H14" s="33"/>
      <c r="I14" s="122" t="s">
        <v>22</v>
      </c>
      <c r="J14" s="123" t="str">
        <f>'Rekapitulace stavby'!AN8</f>
        <v>12. 6. 2020</v>
      </c>
      <c r="K14" s="33"/>
      <c r="L14" s="50"/>
      <c r="S14" s="33"/>
      <c r="T14" s="33"/>
      <c r="U14" s="33"/>
      <c r="V14" s="33"/>
      <c r="W14" s="33"/>
      <c r="X14" s="33"/>
      <c r="Y14" s="33"/>
      <c r="Z14" s="33"/>
      <c r="AA14" s="33"/>
      <c r="AB14" s="33"/>
      <c r="AC14" s="33"/>
      <c r="AD14" s="33"/>
      <c r="AE14" s="33"/>
    </row>
    <row r="15" spans="1:46" s="2" customFormat="1" ht="10.9" customHeight="1">
      <c r="A15" s="33"/>
      <c r="B15" s="38"/>
      <c r="C15" s="33"/>
      <c r="D15" s="33"/>
      <c r="E15" s="33"/>
      <c r="F15" s="33"/>
      <c r="G15" s="33"/>
      <c r="H15" s="33"/>
      <c r="I15" s="121"/>
      <c r="J15" s="33"/>
      <c r="K15" s="33"/>
      <c r="L15" s="50"/>
      <c r="S15" s="33"/>
      <c r="T15" s="33"/>
      <c r="U15" s="33"/>
      <c r="V15" s="33"/>
      <c r="W15" s="33"/>
      <c r="X15" s="33"/>
      <c r="Y15" s="33"/>
      <c r="Z15" s="33"/>
      <c r="AA15" s="33"/>
      <c r="AB15" s="33"/>
      <c r="AC15" s="33"/>
      <c r="AD15" s="33"/>
      <c r="AE15" s="33"/>
    </row>
    <row r="16" spans="1:46" s="2" customFormat="1" ht="12" customHeight="1">
      <c r="A16" s="33"/>
      <c r="B16" s="38"/>
      <c r="C16" s="33"/>
      <c r="D16" s="120" t="s">
        <v>24</v>
      </c>
      <c r="E16" s="33"/>
      <c r="F16" s="33"/>
      <c r="G16" s="33"/>
      <c r="H16" s="33"/>
      <c r="I16" s="122" t="s">
        <v>25</v>
      </c>
      <c r="J16" s="109" t="s">
        <v>26</v>
      </c>
      <c r="K16" s="33"/>
      <c r="L16" s="50"/>
      <c r="S16" s="33"/>
      <c r="T16" s="33"/>
      <c r="U16" s="33"/>
      <c r="V16" s="33"/>
      <c r="W16" s="33"/>
      <c r="X16" s="33"/>
      <c r="Y16" s="33"/>
      <c r="Z16" s="33"/>
      <c r="AA16" s="33"/>
      <c r="AB16" s="33"/>
      <c r="AC16" s="33"/>
      <c r="AD16" s="33"/>
      <c r="AE16" s="33"/>
    </row>
    <row r="17" spans="1:31" s="2" customFormat="1" ht="18" customHeight="1">
      <c r="A17" s="33"/>
      <c r="B17" s="38"/>
      <c r="C17" s="33"/>
      <c r="D17" s="33"/>
      <c r="E17" s="109" t="s">
        <v>27</v>
      </c>
      <c r="F17" s="33"/>
      <c r="G17" s="33"/>
      <c r="H17" s="33"/>
      <c r="I17" s="122" t="s">
        <v>28</v>
      </c>
      <c r="J17" s="109" t="s">
        <v>29</v>
      </c>
      <c r="K17" s="33"/>
      <c r="L17" s="50"/>
      <c r="S17" s="33"/>
      <c r="T17" s="33"/>
      <c r="U17" s="33"/>
      <c r="V17" s="33"/>
      <c r="W17" s="33"/>
      <c r="X17" s="33"/>
      <c r="Y17" s="33"/>
      <c r="Z17" s="33"/>
      <c r="AA17" s="33"/>
      <c r="AB17" s="33"/>
      <c r="AC17" s="33"/>
      <c r="AD17" s="33"/>
      <c r="AE17" s="33"/>
    </row>
    <row r="18" spans="1:31" s="2" customFormat="1" ht="6.95" customHeight="1">
      <c r="A18" s="33"/>
      <c r="B18" s="38"/>
      <c r="C18" s="33"/>
      <c r="D18" s="33"/>
      <c r="E18" s="33"/>
      <c r="F18" s="33"/>
      <c r="G18" s="33"/>
      <c r="H18" s="33"/>
      <c r="I18" s="121"/>
      <c r="J18" s="33"/>
      <c r="K18" s="33"/>
      <c r="L18" s="50"/>
      <c r="S18" s="33"/>
      <c r="T18" s="33"/>
      <c r="U18" s="33"/>
      <c r="V18" s="33"/>
      <c r="W18" s="33"/>
      <c r="X18" s="33"/>
      <c r="Y18" s="33"/>
      <c r="Z18" s="33"/>
      <c r="AA18" s="33"/>
      <c r="AB18" s="33"/>
      <c r="AC18" s="33"/>
      <c r="AD18" s="33"/>
      <c r="AE18" s="33"/>
    </row>
    <row r="19" spans="1:31" s="2" customFormat="1" ht="12" customHeight="1">
      <c r="A19" s="33"/>
      <c r="B19" s="38"/>
      <c r="C19" s="33"/>
      <c r="D19" s="120" t="s">
        <v>30</v>
      </c>
      <c r="E19" s="33"/>
      <c r="F19" s="33"/>
      <c r="G19" s="33"/>
      <c r="H19" s="33"/>
      <c r="I19" s="122" t="s">
        <v>25</v>
      </c>
      <c r="J19" s="29" t="str">
        <f>'Rekapitulace stavby'!AN13</f>
        <v>Vyplň údaj</v>
      </c>
      <c r="K19" s="33"/>
      <c r="L19" s="50"/>
      <c r="S19" s="33"/>
      <c r="T19" s="33"/>
      <c r="U19" s="33"/>
      <c r="V19" s="33"/>
      <c r="W19" s="33"/>
      <c r="X19" s="33"/>
      <c r="Y19" s="33"/>
      <c r="Z19" s="33"/>
      <c r="AA19" s="33"/>
      <c r="AB19" s="33"/>
      <c r="AC19" s="33"/>
      <c r="AD19" s="33"/>
      <c r="AE19" s="33"/>
    </row>
    <row r="20" spans="1:31" s="2" customFormat="1" ht="18" customHeight="1">
      <c r="A20" s="33"/>
      <c r="B20" s="38"/>
      <c r="C20" s="33"/>
      <c r="D20" s="33"/>
      <c r="E20" s="314" t="str">
        <f>'Rekapitulace stavby'!E14</f>
        <v>Vyplň údaj</v>
      </c>
      <c r="F20" s="315"/>
      <c r="G20" s="315"/>
      <c r="H20" s="315"/>
      <c r="I20" s="122" t="s">
        <v>28</v>
      </c>
      <c r="J20" s="29" t="str">
        <f>'Rekapitulace stavby'!AN14</f>
        <v>Vyplň údaj</v>
      </c>
      <c r="K20" s="33"/>
      <c r="L20" s="50"/>
      <c r="S20" s="33"/>
      <c r="T20" s="33"/>
      <c r="U20" s="33"/>
      <c r="V20" s="33"/>
      <c r="W20" s="33"/>
      <c r="X20" s="33"/>
      <c r="Y20" s="33"/>
      <c r="Z20" s="33"/>
      <c r="AA20" s="33"/>
      <c r="AB20" s="33"/>
      <c r="AC20" s="33"/>
      <c r="AD20" s="33"/>
      <c r="AE20" s="33"/>
    </row>
    <row r="21" spans="1:31" s="2" customFormat="1" ht="6.95" customHeight="1">
      <c r="A21" s="33"/>
      <c r="B21" s="38"/>
      <c r="C21" s="33"/>
      <c r="D21" s="33"/>
      <c r="E21" s="33"/>
      <c r="F21" s="33"/>
      <c r="G21" s="33"/>
      <c r="H21" s="33"/>
      <c r="I21" s="121"/>
      <c r="J21" s="33"/>
      <c r="K21" s="33"/>
      <c r="L21" s="50"/>
      <c r="S21" s="33"/>
      <c r="T21" s="33"/>
      <c r="U21" s="33"/>
      <c r="V21" s="33"/>
      <c r="W21" s="33"/>
      <c r="X21" s="33"/>
      <c r="Y21" s="33"/>
      <c r="Z21" s="33"/>
      <c r="AA21" s="33"/>
      <c r="AB21" s="33"/>
      <c r="AC21" s="33"/>
      <c r="AD21" s="33"/>
      <c r="AE21" s="33"/>
    </row>
    <row r="22" spans="1:31" s="2" customFormat="1" ht="12" customHeight="1">
      <c r="A22" s="33"/>
      <c r="B22" s="38"/>
      <c r="C22" s="33"/>
      <c r="D22" s="120" t="s">
        <v>32</v>
      </c>
      <c r="E22" s="33"/>
      <c r="F22" s="33"/>
      <c r="G22" s="33"/>
      <c r="H22" s="33"/>
      <c r="I22" s="122" t="s">
        <v>25</v>
      </c>
      <c r="J22" s="109" t="s">
        <v>1</v>
      </c>
      <c r="K22" s="33"/>
      <c r="L22" s="50"/>
      <c r="S22" s="33"/>
      <c r="T22" s="33"/>
      <c r="U22" s="33"/>
      <c r="V22" s="33"/>
      <c r="W22" s="33"/>
      <c r="X22" s="33"/>
      <c r="Y22" s="33"/>
      <c r="Z22" s="33"/>
      <c r="AA22" s="33"/>
      <c r="AB22" s="33"/>
      <c r="AC22" s="33"/>
      <c r="AD22" s="33"/>
      <c r="AE22" s="33"/>
    </row>
    <row r="23" spans="1:31" s="2" customFormat="1" ht="18" customHeight="1">
      <c r="A23" s="33"/>
      <c r="B23" s="38"/>
      <c r="C23" s="33"/>
      <c r="D23" s="33"/>
      <c r="E23" s="109" t="s">
        <v>1150</v>
      </c>
      <c r="F23" s="33"/>
      <c r="G23" s="33"/>
      <c r="H23" s="33"/>
      <c r="I23" s="122" t="s">
        <v>28</v>
      </c>
      <c r="J23" s="109" t="s">
        <v>1</v>
      </c>
      <c r="K23" s="33"/>
      <c r="L23" s="50"/>
      <c r="S23" s="33"/>
      <c r="T23" s="33"/>
      <c r="U23" s="33"/>
      <c r="V23" s="33"/>
      <c r="W23" s="33"/>
      <c r="X23" s="33"/>
      <c r="Y23" s="33"/>
      <c r="Z23" s="33"/>
      <c r="AA23" s="33"/>
      <c r="AB23" s="33"/>
      <c r="AC23" s="33"/>
      <c r="AD23" s="33"/>
      <c r="AE23" s="33"/>
    </row>
    <row r="24" spans="1:31" s="2" customFormat="1" ht="6.95" customHeight="1">
      <c r="A24" s="33"/>
      <c r="B24" s="38"/>
      <c r="C24" s="33"/>
      <c r="D24" s="33"/>
      <c r="E24" s="33"/>
      <c r="F24" s="33"/>
      <c r="G24" s="33"/>
      <c r="H24" s="33"/>
      <c r="I24" s="121"/>
      <c r="J24" s="33"/>
      <c r="K24" s="33"/>
      <c r="L24" s="50"/>
      <c r="S24" s="33"/>
      <c r="T24" s="33"/>
      <c r="U24" s="33"/>
      <c r="V24" s="33"/>
      <c r="W24" s="33"/>
      <c r="X24" s="33"/>
      <c r="Y24" s="33"/>
      <c r="Z24" s="33"/>
      <c r="AA24" s="33"/>
      <c r="AB24" s="33"/>
      <c r="AC24" s="33"/>
      <c r="AD24" s="33"/>
      <c r="AE24" s="33"/>
    </row>
    <row r="25" spans="1:31" s="2" customFormat="1" ht="12" customHeight="1">
      <c r="A25" s="33"/>
      <c r="B25" s="38"/>
      <c r="C25" s="33"/>
      <c r="D25" s="120" t="s">
        <v>35</v>
      </c>
      <c r="E25" s="33"/>
      <c r="F25" s="33"/>
      <c r="G25" s="33"/>
      <c r="H25" s="33"/>
      <c r="I25" s="122" t="s">
        <v>25</v>
      </c>
      <c r="J25" s="109" t="s">
        <v>1</v>
      </c>
      <c r="K25" s="33"/>
      <c r="L25" s="50"/>
      <c r="S25" s="33"/>
      <c r="T25" s="33"/>
      <c r="U25" s="33"/>
      <c r="V25" s="33"/>
      <c r="W25" s="33"/>
      <c r="X25" s="33"/>
      <c r="Y25" s="33"/>
      <c r="Z25" s="33"/>
      <c r="AA25" s="33"/>
      <c r="AB25" s="33"/>
      <c r="AC25" s="33"/>
      <c r="AD25" s="33"/>
      <c r="AE25" s="33"/>
    </row>
    <row r="26" spans="1:31" s="2" customFormat="1" ht="18" customHeight="1">
      <c r="A26" s="33"/>
      <c r="B26" s="38"/>
      <c r="C26" s="33"/>
      <c r="D26" s="33"/>
      <c r="E26" s="109" t="s">
        <v>1150</v>
      </c>
      <c r="F26" s="33"/>
      <c r="G26" s="33"/>
      <c r="H26" s="33"/>
      <c r="I26" s="122" t="s">
        <v>28</v>
      </c>
      <c r="J26" s="109" t="s">
        <v>1</v>
      </c>
      <c r="K26" s="33"/>
      <c r="L26" s="50"/>
      <c r="S26" s="33"/>
      <c r="T26" s="33"/>
      <c r="U26" s="33"/>
      <c r="V26" s="33"/>
      <c r="W26" s="33"/>
      <c r="X26" s="33"/>
      <c r="Y26" s="33"/>
      <c r="Z26" s="33"/>
      <c r="AA26" s="33"/>
      <c r="AB26" s="33"/>
      <c r="AC26" s="33"/>
      <c r="AD26" s="33"/>
      <c r="AE26" s="33"/>
    </row>
    <row r="27" spans="1:31" s="2" customFormat="1" ht="6.95" customHeight="1">
      <c r="A27" s="33"/>
      <c r="B27" s="38"/>
      <c r="C27" s="33"/>
      <c r="D27" s="33"/>
      <c r="E27" s="33"/>
      <c r="F27" s="33"/>
      <c r="G27" s="33"/>
      <c r="H27" s="33"/>
      <c r="I27" s="121"/>
      <c r="J27" s="33"/>
      <c r="K27" s="33"/>
      <c r="L27" s="50"/>
      <c r="S27" s="33"/>
      <c r="T27" s="33"/>
      <c r="U27" s="33"/>
      <c r="V27" s="33"/>
      <c r="W27" s="33"/>
      <c r="X27" s="33"/>
      <c r="Y27" s="33"/>
      <c r="Z27" s="33"/>
      <c r="AA27" s="33"/>
      <c r="AB27" s="33"/>
      <c r="AC27" s="33"/>
      <c r="AD27" s="33"/>
      <c r="AE27" s="33"/>
    </row>
    <row r="28" spans="1:31" s="2" customFormat="1" ht="12" customHeight="1">
      <c r="A28" s="33"/>
      <c r="B28" s="38"/>
      <c r="C28" s="33"/>
      <c r="D28" s="120" t="s">
        <v>36</v>
      </c>
      <c r="E28" s="33"/>
      <c r="F28" s="33"/>
      <c r="G28" s="33"/>
      <c r="H28" s="33"/>
      <c r="I28" s="121"/>
      <c r="J28" s="33"/>
      <c r="K28" s="33"/>
      <c r="L28" s="50"/>
      <c r="S28" s="33"/>
      <c r="T28" s="33"/>
      <c r="U28" s="33"/>
      <c r="V28" s="33"/>
      <c r="W28" s="33"/>
      <c r="X28" s="33"/>
      <c r="Y28" s="33"/>
      <c r="Z28" s="33"/>
      <c r="AA28" s="33"/>
      <c r="AB28" s="33"/>
      <c r="AC28" s="33"/>
      <c r="AD28" s="33"/>
      <c r="AE28" s="33"/>
    </row>
    <row r="29" spans="1:31" s="8" customFormat="1" ht="16.5" customHeight="1">
      <c r="A29" s="124"/>
      <c r="B29" s="125"/>
      <c r="C29" s="124"/>
      <c r="D29" s="124"/>
      <c r="E29" s="316" t="s">
        <v>1</v>
      </c>
      <c r="F29" s="316"/>
      <c r="G29" s="316"/>
      <c r="H29" s="316"/>
      <c r="I29" s="126"/>
      <c r="J29" s="124"/>
      <c r="K29" s="124"/>
      <c r="L29" s="127"/>
      <c r="S29" s="124"/>
      <c r="T29" s="124"/>
      <c r="U29" s="124"/>
      <c r="V29" s="124"/>
      <c r="W29" s="124"/>
      <c r="X29" s="124"/>
      <c r="Y29" s="124"/>
      <c r="Z29" s="124"/>
      <c r="AA29" s="124"/>
      <c r="AB29" s="124"/>
      <c r="AC29" s="124"/>
      <c r="AD29" s="124"/>
      <c r="AE29" s="124"/>
    </row>
    <row r="30" spans="1:31" s="2" customFormat="1" ht="6.95" customHeight="1">
      <c r="A30" s="33"/>
      <c r="B30" s="38"/>
      <c r="C30" s="33"/>
      <c r="D30" s="33"/>
      <c r="E30" s="33"/>
      <c r="F30" s="33"/>
      <c r="G30" s="33"/>
      <c r="H30" s="33"/>
      <c r="I30" s="121"/>
      <c r="J30" s="33"/>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25.35" customHeight="1">
      <c r="A32" s="33"/>
      <c r="B32" s="38"/>
      <c r="C32" s="33"/>
      <c r="D32" s="130" t="s">
        <v>37</v>
      </c>
      <c r="E32" s="33"/>
      <c r="F32" s="33"/>
      <c r="G32" s="33"/>
      <c r="H32" s="33"/>
      <c r="I32" s="121"/>
      <c r="J32" s="131">
        <f>ROUND(J127, 2)</f>
        <v>0</v>
      </c>
      <c r="K32" s="33"/>
      <c r="L32" s="50"/>
      <c r="S32" s="33"/>
      <c r="T32" s="33"/>
      <c r="U32" s="33"/>
      <c r="V32" s="33"/>
      <c r="W32" s="33"/>
      <c r="X32" s="33"/>
      <c r="Y32" s="33"/>
      <c r="Z32" s="33"/>
      <c r="AA32" s="33"/>
      <c r="AB32" s="33"/>
      <c r="AC32" s="33"/>
      <c r="AD32" s="33"/>
      <c r="AE32" s="33"/>
    </row>
    <row r="33" spans="1:31" s="2" customFormat="1" ht="6.95" customHeight="1">
      <c r="A33" s="33"/>
      <c r="B33" s="38"/>
      <c r="C33" s="33"/>
      <c r="D33" s="128"/>
      <c r="E33" s="128"/>
      <c r="F33" s="128"/>
      <c r="G33" s="128"/>
      <c r="H33" s="128"/>
      <c r="I33" s="129"/>
      <c r="J33" s="128"/>
      <c r="K33" s="128"/>
      <c r="L33" s="50"/>
      <c r="S33" s="33"/>
      <c r="T33" s="33"/>
      <c r="U33" s="33"/>
      <c r="V33" s="33"/>
      <c r="W33" s="33"/>
      <c r="X33" s="33"/>
      <c r="Y33" s="33"/>
      <c r="Z33" s="33"/>
      <c r="AA33" s="33"/>
      <c r="AB33" s="33"/>
      <c r="AC33" s="33"/>
      <c r="AD33" s="33"/>
      <c r="AE33" s="33"/>
    </row>
    <row r="34" spans="1:31" s="2" customFormat="1" ht="14.45" customHeight="1">
      <c r="A34" s="33"/>
      <c r="B34" s="38"/>
      <c r="C34" s="33"/>
      <c r="D34" s="33"/>
      <c r="E34" s="33"/>
      <c r="F34" s="132" t="s">
        <v>39</v>
      </c>
      <c r="G34" s="33"/>
      <c r="H34" s="33"/>
      <c r="I34" s="133" t="s">
        <v>38</v>
      </c>
      <c r="J34" s="132" t="s">
        <v>40</v>
      </c>
      <c r="K34" s="33"/>
      <c r="L34" s="50"/>
      <c r="S34" s="33"/>
      <c r="T34" s="33"/>
      <c r="U34" s="33"/>
      <c r="V34" s="33"/>
      <c r="W34" s="33"/>
      <c r="X34" s="33"/>
      <c r="Y34" s="33"/>
      <c r="Z34" s="33"/>
      <c r="AA34" s="33"/>
      <c r="AB34" s="33"/>
      <c r="AC34" s="33"/>
      <c r="AD34" s="33"/>
      <c r="AE34" s="33"/>
    </row>
    <row r="35" spans="1:31" s="2" customFormat="1" ht="14.45" customHeight="1">
      <c r="A35" s="33"/>
      <c r="B35" s="38"/>
      <c r="C35" s="33"/>
      <c r="D35" s="134" t="s">
        <v>41</v>
      </c>
      <c r="E35" s="120" t="s">
        <v>42</v>
      </c>
      <c r="F35" s="135">
        <f>ROUND((SUM(BE127:BE174)),  2)</f>
        <v>0</v>
      </c>
      <c r="G35" s="33"/>
      <c r="H35" s="33"/>
      <c r="I35" s="136">
        <v>0.21</v>
      </c>
      <c r="J35" s="135">
        <f>ROUND(((SUM(BE127:BE174))*I35),  2)</f>
        <v>0</v>
      </c>
      <c r="K35" s="33"/>
      <c r="L35" s="50"/>
      <c r="S35" s="33"/>
      <c r="T35" s="33"/>
      <c r="U35" s="33"/>
      <c r="V35" s="33"/>
      <c r="W35" s="33"/>
      <c r="X35" s="33"/>
      <c r="Y35" s="33"/>
      <c r="Z35" s="33"/>
      <c r="AA35" s="33"/>
      <c r="AB35" s="33"/>
      <c r="AC35" s="33"/>
      <c r="AD35" s="33"/>
      <c r="AE35" s="33"/>
    </row>
    <row r="36" spans="1:31" s="2" customFormat="1" ht="14.45" customHeight="1">
      <c r="A36" s="33"/>
      <c r="B36" s="38"/>
      <c r="C36" s="33"/>
      <c r="D36" s="33"/>
      <c r="E36" s="120" t="s">
        <v>43</v>
      </c>
      <c r="F36" s="135">
        <f>ROUND((SUM(BF127:BF174)),  2)</f>
        <v>0</v>
      </c>
      <c r="G36" s="33"/>
      <c r="H36" s="33"/>
      <c r="I36" s="136">
        <v>0.15</v>
      </c>
      <c r="J36" s="135">
        <f>ROUND(((SUM(BF127:BF174))*I36),  2)</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44</v>
      </c>
      <c r="F37" s="135">
        <f>ROUND((SUM(BG127:BG174)),  2)</f>
        <v>0</v>
      </c>
      <c r="G37" s="33"/>
      <c r="H37" s="33"/>
      <c r="I37" s="136">
        <v>0.21</v>
      </c>
      <c r="J37" s="135">
        <f>0</f>
        <v>0</v>
      </c>
      <c r="K37" s="33"/>
      <c r="L37" s="50"/>
      <c r="S37" s="33"/>
      <c r="T37" s="33"/>
      <c r="U37" s="33"/>
      <c r="V37" s="33"/>
      <c r="W37" s="33"/>
      <c r="X37" s="33"/>
      <c r="Y37" s="33"/>
      <c r="Z37" s="33"/>
      <c r="AA37" s="33"/>
      <c r="AB37" s="33"/>
      <c r="AC37" s="33"/>
      <c r="AD37" s="33"/>
      <c r="AE37" s="33"/>
    </row>
    <row r="38" spans="1:31" s="2" customFormat="1" ht="14.45" hidden="1" customHeight="1">
      <c r="A38" s="33"/>
      <c r="B38" s="38"/>
      <c r="C38" s="33"/>
      <c r="D38" s="33"/>
      <c r="E38" s="120" t="s">
        <v>45</v>
      </c>
      <c r="F38" s="135">
        <f>ROUND((SUM(BH127:BH174)),  2)</f>
        <v>0</v>
      </c>
      <c r="G38" s="33"/>
      <c r="H38" s="33"/>
      <c r="I38" s="136">
        <v>0.15</v>
      </c>
      <c r="J38" s="135">
        <f>0</f>
        <v>0</v>
      </c>
      <c r="K38" s="33"/>
      <c r="L38" s="50"/>
      <c r="S38" s="33"/>
      <c r="T38" s="33"/>
      <c r="U38" s="33"/>
      <c r="V38" s="33"/>
      <c r="W38" s="33"/>
      <c r="X38" s="33"/>
      <c r="Y38" s="33"/>
      <c r="Z38" s="33"/>
      <c r="AA38" s="33"/>
      <c r="AB38" s="33"/>
      <c r="AC38" s="33"/>
      <c r="AD38" s="33"/>
      <c r="AE38" s="33"/>
    </row>
    <row r="39" spans="1:31" s="2" customFormat="1" ht="14.45" hidden="1" customHeight="1">
      <c r="A39" s="33"/>
      <c r="B39" s="38"/>
      <c r="C39" s="33"/>
      <c r="D39" s="33"/>
      <c r="E39" s="120" t="s">
        <v>46</v>
      </c>
      <c r="F39" s="135">
        <f>ROUND((SUM(BI127:BI174)),  2)</f>
        <v>0</v>
      </c>
      <c r="G39" s="33"/>
      <c r="H39" s="33"/>
      <c r="I39" s="136">
        <v>0</v>
      </c>
      <c r="J39" s="135">
        <f>0</f>
        <v>0</v>
      </c>
      <c r="K39" s="33"/>
      <c r="L39" s="50"/>
      <c r="S39" s="33"/>
      <c r="T39" s="33"/>
      <c r="U39" s="33"/>
      <c r="V39" s="33"/>
      <c r="W39" s="33"/>
      <c r="X39" s="33"/>
      <c r="Y39" s="33"/>
      <c r="Z39" s="33"/>
      <c r="AA39" s="33"/>
      <c r="AB39" s="33"/>
      <c r="AC39" s="33"/>
      <c r="AD39" s="33"/>
      <c r="AE39" s="33"/>
    </row>
    <row r="40" spans="1:31" s="2" customFormat="1" ht="6.9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2" customFormat="1" ht="25.35" customHeight="1">
      <c r="A41" s="33"/>
      <c r="B41" s="38"/>
      <c r="C41" s="137"/>
      <c r="D41" s="138" t="s">
        <v>47</v>
      </c>
      <c r="E41" s="139"/>
      <c r="F41" s="139"/>
      <c r="G41" s="140" t="s">
        <v>48</v>
      </c>
      <c r="H41" s="141" t="s">
        <v>49</v>
      </c>
      <c r="I41" s="142"/>
      <c r="J41" s="143">
        <f>SUM(J32:J39)</f>
        <v>0</v>
      </c>
      <c r="K41" s="144"/>
      <c r="L41" s="50"/>
      <c r="S41" s="33"/>
      <c r="T41" s="33"/>
      <c r="U41" s="33"/>
      <c r="V41" s="33"/>
      <c r="W41" s="33"/>
      <c r="X41" s="33"/>
      <c r="Y41" s="33"/>
      <c r="Z41" s="33"/>
      <c r="AA41" s="33"/>
      <c r="AB41" s="33"/>
      <c r="AC41" s="33"/>
      <c r="AD41" s="33"/>
      <c r="AE41" s="33"/>
    </row>
    <row r="42" spans="1:31" s="2" customFormat="1" ht="14.45" customHeight="1">
      <c r="A42" s="33"/>
      <c r="B42" s="38"/>
      <c r="C42" s="33"/>
      <c r="D42" s="33"/>
      <c r="E42" s="33"/>
      <c r="F42" s="33"/>
      <c r="G42" s="33"/>
      <c r="H42" s="33"/>
      <c r="I42" s="121"/>
      <c r="J42" s="33"/>
      <c r="K42" s="33"/>
      <c r="L42" s="50"/>
      <c r="S42" s="33"/>
      <c r="T42" s="33"/>
      <c r="U42" s="33"/>
      <c r="V42" s="33"/>
      <c r="W42" s="33"/>
      <c r="X42" s="33"/>
      <c r="Y42" s="33"/>
      <c r="Z42" s="33"/>
      <c r="AA42" s="33"/>
      <c r="AB42" s="33"/>
      <c r="AC42" s="33"/>
      <c r="AD42" s="33"/>
      <c r="AE42" s="33"/>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31"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31" s="2" customFormat="1" ht="24.95" customHeight="1">
      <c r="A82" s="33"/>
      <c r="B82" s="34"/>
      <c r="C82" s="22" t="s">
        <v>131</v>
      </c>
      <c r="D82" s="35"/>
      <c r="E82" s="35"/>
      <c r="F82" s="35"/>
      <c r="G82" s="35"/>
      <c r="H82" s="35"/>
      <c r="I82" s="121"/>
      <c r="J82" s="35"/>
      <c r="K82" s="35"/>
      <c r="L82" s="50"/>
      <c r="S82" s="33"/>
      <c r="T82" s="33"/>
      <c r="U82" s="33"/>
      <c r="V82" s="33"/>
      <c r="W82" s="33"/>
      <c r="X82" s="33"/>
      <c r="Y82" s="33"/>
      <c r="Z82" s="33"/>
      <c r="AA82" s="33"/>
      <c r="AB82" s="33"/>
      <c r="AC82" s="33"/>
      <c r="AD82" s="33"/>
      <c r="AE82" s="33"/>
    </row>
    <row r="83" spans="1:31"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31"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31" s="2" customFormat="1" ht="16.5" customHeight="1">
      <c r="A85" s="33"/>
      <c r="B85" s="34"/>
      <c r="C85" s="35"/>
      <c r="D85" s="35"/>
      <c r="E85" s="317" t="str">
        <f>E7</f>
        <v>Oprava kolejí a výhybek v žst. Hradec nad Moravicí</v>
      </c>
      <c r="F85" s="318"/>
      <c r="G85" s="318"/>
      <c r="H85" s="318"/>
      <c r="I85" s="121"/>
      <c r="J85" s="35"/>
      <c r="K85" s="35"/>
      <c r="L85" s="50"/>
      <c r="S85" s="33"/>
      <c r="T85" s="33"/>
      <c r="U85" s="33"/>
      <c r="V85" s="33"/>
      <c r="W85" s="33"/>
      <c r="X85" s="33"/>
      <c r="Y85" s="33"/>
      <c r="Z85" s="33"/>
      <c r="AA85" s="33"/>
      <c r="AB85" s="33"/>
      <c r="AC85" s="33"/>
      <c r="AD85" s="33"/>
      <c r="AE85" s="33"/>
    </row>
    <row r="86" spans="1:31" s="1" customFormat="1" ht="12" customHeight="1">
      <c r="B86" s="20"/>
      <c r="C86" s="28" t="s">
        <v>127</v>
      </c>
      <c r="D86" s="21"/>
      <c r="E86" s="21"/>
      <c r="F86" s="21"/>
      <c r="G86" s="21"/>
      <c r="H86" s="21"/>
      <c r="I86" s="114"/>
      <c r="J86" s="21"/>
      <c r="K86" s="21"/>
      <c r="L86" s="19"/>
    </row>
    <row r="87" spans="1:31" s="2" customFormat="1" ht="16.5" customHeight="1">
      <c r="A87" s="33"/>
      <c r="B87" s="34"/>
      <c r="C87" s="35"/>
      <c r="D87" s="35"/>
      <c r="E87" s="317" t="s">
        <v>1148</v>
      </c>
      <c r="F87" s="319"/>
      <c r="G87" s="319"/>
      <c r="H87" s="319"/>
      <c r="I87" s="121"/>
      <c r="J87" s="35"/>
      <c r="K87" s="35"/>
      <c r="L87" s="50"/>
      <c r="S87" s="33"/>
      <c r="T87" s="33"/>
      <c r="U87" s="33"/>
      <c r="V87" s="33"/>
      <c r="W87" s="33"/>
      <c r="X87" s="33"/>
      <c r="Y87" s="33"/>
      <c r="Z87" s="33"/>
      <c r="AA87" s="33"/>
      <c r="AB87" s="33"/>
      <c r="AC87" s="33"/>
      <c r="AD87" s="33"/>
      <c r="AE87" s="33"/>
    </row>
    <row r="88" spans="1:31" s="2" customFormat="1" ht="12" customHeight="1">
      <c r="A88" s="33"/>
      <c r="B88" s="34"/>
      <c r="C88" s="28" t="s">
        <v>129</v>
      </c>
      <c r="D88" s="35"/>
      <c r="E88" s="35"/>
      <c r="F88" s="35"/>
      <c r="G88" s="35"/>
      <c r="H88" s="35"/>
      <c r="I88" s="121"/>
      <c r="J88" s="35"/>
      <c r="K88" s="35"/>
      <c r="L88" s="50"/>
      <c r="S88" s="33"/>
      <c r="T88" s="33"/>
      <c r="U88" s="33"/>
      <c r="V88" s="33"/>
      <c r="W88" s="33"/>
      <c r="X88" s="33"/>
      <c r="Y88" s="33"/>
      <c r="Z88" s="33"/>
      <c r="AA88" s="33"/>
      <c r="AB88" s="33"/>
      <c r="AC88" s="33"/>
      <c r="AD88" s="33"/>
      <c r="AE88" s="33"/>
    </row>
    <row r="89" spans="1:31" s="2" customFormat="1" ht="16.5" customHeight="1">
      <c r="A89" s="33"/>
      <c r="B89" s="34"/>
      <c r="C89" s="35"/>
      <c r="D89" s="35"/>
      <c r="E89" s="270" t="str">
        <f>E11</f>
        <v>SO 02-02 - Zemní práce</v>
      </c>
      <c r="F89" s="319"/>
      <c r="G89" s="319"/>
      <c r="H89" s="319"/>
      <c r="I89" s="121"/>
      <c r="J89" s="35"/>
      <c r="K89" s="35"/>
      <c r="L89" s="50"/>
      <c r="S89" s="33"/>
      <c r="T89" s="33"/>
      <c r="U89" s="33"/>
      <c r="V89" s="33"/>
      <c r="W89" s="33"/>
      <c r="X89" s="33"/>
      <c r="Y89" s="33"/>
      <c r="Z89" s="33"/>
      <c r="AA89" s="33"/>
      <c r="AB89" s="33"/>
      <c r="AC89" s="33"/>
      <c r="AD89" s="33"/>
      <c r="AE89" s="33"/>
    </row>
    <row r="90" spans="1:31"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31" s="2" customFormat="1" ht="12" customHeight="1">
      <c r="A91" s="33"/>
      <c r="B91" s="34"/>
      <c r="C91" s="28" t="s">
        <v>20</v>
      </c>
      <c r="D91" s="35"/>
      <c r="E91" s="35"/>
      <c r="F91" s="26" t="str">
        <f>F14</f>
        <v>PS Opava</v>
      </c>
      <c r="G91" s="35"/>
      <c r="H91" s="35"/>
      <c r="I91" s="122" t="s">
        <v>22</v>
      </c>
      <c r="J91" s="65" t="str">
        <f>IF(J14="","",J14)</f>
        <v>12. 6. 2020</v>
      </c>
      <c r="K91" s="35"/>
      <c r="L91" s="50"/>
      <c r="S91" s="33"/>
      <c r="T91" s="33"/>
      <c r="U91" s="33"/>
      <c r="V91" s="33"/>
      <c r="W91" s="33"/>
      <c r="X91" s="33"/>
      <c r="Y91" s="33"/>
      <c r="Z91" s="33"/>
      <c r="AA91" s="33"/>
      <c r="AB91" s="33"/>
      <c r="AC91" s="33"/>
      <c r="AD91" s="33"/>
      <c r="AE91" s="33"/>
    </row>
    <row r="92" spans="1:31" s="2" customFormat="1" ht="6.95" customHeight="1">
      <c r="A92" s="33"/>
      <c r="B92" s="34"/>
      <c r="C92" s="35"/>
      <c r="D92" s="35"/>
      <c r="E92" s="35"/>
      <c r="F92" s="35"/>
      <c r="G92" s="35"/>
      <c r="H92" s="35"/>
      <c r="I92" s="121"/>
      <c r="J92" s="35"/>
      <c r="K92" s="35"/>
      <c r="L92" s="50"/>
      <c r="S92" s="33"/>
      <c r="T92" s="33"/>
      <c r="U92" s="33"/>
      <c r="V92" s="33"/>
      <c r="W92" s="33"/>
      <c r="X92" s="33"/>
      <c r="Y92" s="33"/>
      <c r="Z92" s="33"/>
      <c r="AA92" s="33"/>
      <c r="AB92" s="33"/>
      <c r="AC92" s="33"/>
      <c r="AD92" s="33"/>
      <c r="AE92" s="33"/>
    </row>
    <row r="93" spans="1:31" s="2" customFormat="1" ht="15.2" customHeight="1">
      <c r="A93" s="33"/>
      <c r="B93" s="34"/>
      <c r="C93" s="28" t="s">
        <v>24</v>
      </c>
      <c r="D93" s="35"/>
      <c r="E93" s="35"/>
      <c r="F93" s="26" t="str">
        <f>E17</f>
        <v>Správa železnic, státní organizace, OŘ Ostrava</v>
      </c>
      <c r="G93" s="35"/>
      <c r="H93" s="35"/>
      <c r="I93" s="122" t="s">
        <v>32</v>
      </c>
      <c r="J93" s="31" t="str">
        <f>E23</f>
        <v>Ing. Jiří Svoboda</v>
      </c>
      <c r="K93" s="35"/>
      <c r="L93" s="50"/>
      <c r="S93" s="33"/>
      <c r="T93" s="33"/>
      <c r="U93" s="33"/>
      <c r="V93" s="33"/>
      <c r="W93" s="33"/>
      <c r="X93" s="33"/>
      <c r="Y93" s="33"/>
      <c r="Z93" s="33"/>
      <c r="AA93" s="33"/>
      <c r="AB93" s="33"/>
      <c r="AC93" s="33"/>
      <c r="AD93" s="33"/>
      <c r="AE93" s="33"/>
    </row>
    <row r="94" spans="1:31" s="2" customFormat="1" ht="15.2" customHeight="1">
      <c r="A94" s="33"/>
      <c r="B94" s="34"/>
      <c r="C94" s="28" t="s">
        <v>30</v>
      </c>
      <c r="D94" s="35"/>
      <c r="E94" s="35"/>
      <c r="F94" s="26" t="str">
        <f>IF(E20="","",E20)</f>
        <v>Vyplň údaj</v>
      </c>
      <c r="G94" s="35"/>
      <c r="H94" s="35"/>
      <c r="I94" s="122" t="s">
        <v>35</v>
      </c>
      <c r="J94" s="31" t="str">
        <f>E26</f>
        <v>Ing. Jiří Svoboda</v>
      </c>
      <c r="K94" s="35"/>
      <c r="L94" s="50"/>
      <c r="S94" s="33"/>
      <c r="T94" s="33"/>
      <c r="U94" s="33"/>
      <c r="V94" s="33"/>
      <c r="W94" s="33"/>
      <c r="X94" s="33"/>
      <c r="Y94" s="33"/>
      <c r="Z94" s="33"/>
      <c r="AA94" s="33"/>
      <c r="AB94" s="33"/>
      <c r="AC94" s="33"/>
      <c r="AD94" s="33"/>
      <c r="AE94" s="33"/>
    </row>
    <row r="95" spans="1:31"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31" s="2" customFormat="1" ht="29.25" customHeight="1">
      <c r="A96" s="33"/>
      <c r="B96" s="34"/>
      <c r="C96" s="161" t="s">
        <v>132</v>
      </c>
      <c r="D96" s="162"/>
      <c r="E96" s="162"/>
      <c r="F96" s="162"/>
      <c r="G96" s="162"/>
      <c r="H96" s="162"/>
      <c r="I96" s="163"/>
      <c r="J96" s="164" t="s">
        <v>133</v>
      </c>
      <c r="K96" s="162"/>
      <c r="L96" s="50"/>
      <c r="S96" s="33"/>
      <c r="T96" s="33"/>
      <c r="U96" s="33"/>
      <c r="V96" s="33"/>
      <c r="W96" s="33"/>
      <c r="X96" s="33"/>
      <c r="Y96" s="33"/>
      <c r="Z96" s="33"/>
      <c r="AA96" s="33"/>
      <c r="AB96" s="33"/>
      <c r="AC96" s="33"/>
      <c r="AD96" s="33"/>
      <c r="AE96" s="33"/>
    </row>
    <row r="97" spans="1:47" s="2" customFormat="1" ht="10.35" customHeight="1">
      <c r="A97" s="33"/>
      <c r="B97" s="34"/>
      <c r="C97" s="35"/>
      <c r="D97" s="35"/>
      <c r="E97" s="35"/>
      <c r="F97" s="35"/>
      <c r="G97" s="35"/>
      <c r="H97" s="35"/>
      <c r="I97" s="121"/>
      <c r="J97" s="35"/>
      <c r="K97" s="35"/>
      <c r="L97" s="50"/>
      <c r="S97" s="33"/>
      <c r="T97" s="33"/>
      <c r="U97" s="33"/>
      <c r="V97" s="33"/>
      <c r="W97" s="33"/>
      <c r="X97" s="33"/>
      <c r="Y97" s="33"/>
      <c r="Z97" s="33"/>
      <c r="AA97" s="33"/>
      <c r="AB97" s="33"/>
      <c r="AC97" s="33"/>
      <c r="AD97" s="33"/>
      <c r="AE97" s="33"/>
    </row>
    <row r="98" spans="1:47" s="2" customFormat="1" ht="22.9" customHeight="1">
      <c r="A98" s="33"/>
      <c r="B98" s="34"/>
      <c r="C98" s="165" t="s">
        <v>134</v>
      </c>
      <c r="D98" s="35"/>
      <c r="E98" s="35"/>
      <c r="F98" s="35"/>
      <c r="G98" s="35"/>
      <c r="H98" s="35"/>
      <c r="I98" s="121"/>
      <c r="J98" s="83">
        <f>J127</f>
        <v>0</v>
      </c>
      <c r="K98" s="35"/>
      <c r="L98" s="50"/>
      <c r="S98" s="33"/>
      <c r="T98" s="33"/>
      <c r="U98" s="33"/>
      <c r="V98" s="33"/>
      <c r="W98" s="33"/>
      <c r="X98" s="33"/>
      <c r="Y98" s="33"/>
      <c r="Z98" s="33"/>
      <c r="AA98" s="33"/>
      <c r="AB98" s="33"/>
      <c r="AC98" s="33"/>
      <c r="AD98" s="33"/>
      <c r="AE98" s="33"/>
      <c r="AU98" s="16" t="s">
        <v>135</v>
      </c>
    </row>
    <row r="99" spans="1:47" s="9" customFormat="1" ht="24.95" customHeight="1">
      <c r="B99" s="166"/>
      <c r="C99" s="167"/>
      <c r="D99" s="168" t="s">
        <v>136</v>
      </c>
      <c r="E99" s="169"/>
      <c r="F99" s="169"/>
      <c r="G99" s="169"/>
      <c r="H99" s="169"/>
      <c r="I99" s="170"/>
      <c r="J99" s="171">
        <f>J128</f>
        <v>0</v>
      </c>
      <c r="K99" s="167"/>
      <c r="L99" s="172"/>
    </row>
    <row r="100" spans="1:47" s="10" customFormat="1" ht="19.899999999999999" customHeight="1">
      <c r="B100" s="173"/>
      <c r="C100" s="103"/>
      <c r="D100" s="174" t="s">
        <v>1298</v>
      </c>
      <c r="E100" s="175"/>
      <c r="F100" s="175"/>
      <c r="G100" s="175"/>
      <c r="H100" s="175"/>
      <c r="I100" s="176"/>
      <c r="J100" s="177">
        <f>J129</f>
        <v>0</v>
      </c>
      <c r="K100" s="103"/>
      <c r="L100" s="178"/>
    </row>
    <row r="101" spans="1:47" s="10" customFormat="1" ht="19.899999999999999" customHeight="1">
      <c r="B101" s="173"/>
      <c r="C101" s="103"/>
      <c r="D101" s="174" t="s">
        <v>1299</v>
      </c>
      <c r="E101" s="175"/>
      <c r="F101" s="175"/>
      <c r="G101" s="175"/>
      <c r="H101" s="175"/>
      <c r="I101" s="176"/>
      <c r="J101" s="177">
        <f>J154</f>
        <v>0</v>
      </c>
      <c r="K101" s="103"/>
      <c r="L101" s="178"/>
    </row>
    <row r="102" spans="1:47" s="10" customFormat="1" ht="19.899999999999999" customHeight="1">
      <c r="B102" s="173"/>
      <c r="C102" s="103"/>
      <c r="D102" s="174" t="s">
        <v>137</v>
      </c>
      <c r="E102" s="175"/>
      <c r="F102" s="175"/>
      <c r="G102" s="175"/>
      <c r="H102" s="175"/>
      <c r="I102" s="176"/>
      <c r="J102" s="177">
        <f>J155</f>
        <v>0</v>
      </c>
      <c r="K102" s="103"/>
      <c r="L102" s="178"/>
    </row>
    <row r="103" spans="1:47" s="10" customFormat="1" ht="19.899999999999999" customHeight="1">
      <c r="B103" s="173"/>
      <c r="C103" s="103"/>
      <c r="D103" s="174" t="s">
        <v>1300</v>
      </c>
      <c r="E103" s="175"/>
      <c r="F103" s="175"/>
      <c r="G103" s="175"/>
      <c r="H103" s="175"/>
      <c r="I103" s="176"/>
      <c r="J103" s="177">
        <f>J158</f>
        <v>0</v>
      </c>
      <c r="K103" s="103"/>
      <c r="L103" s="178"/>
    </row>
    <row r="104" spans="1:47" s="10" customFormat="1" ht="19.899999999999999" customHeight="1">
      <c r="B104" s="173"/>
      <c r="C104" s="103"/>
      <c r="D104" s="174" t="s">
        <v>1301</v>
      </c>
      <c r="E104" s="175"/>
      <c r="F104" s="175"/>
      <c r="G104" s="175"/>
      <c r="H104" s="175"/>
      <c r="I104" s="176"/>
      <c r="J104" s="177">
        <f>J167</f>
        <v>0</v>
      </c>
      <c r="K104" s="103"/>
      <c r="L104" s="178"/>
    </row>
    <row r="105" spans="1:47" s="10" customFormat="1" ht="19.899999999999999" customHeight="1">
      <c r="B105" s="173"/>
      <c r="C105" s="103"/>
      <c r="D105" s="174" t="s">
        <v>1302</v>
      </c>
      <c r="E105" s="175"/>
      <c r="F105" s="175"/>
      <c r="G105" s="175"/>
      <c r="H105" s="175"/>
      <c r="I105" s="176"/>
      <c r="J105" s="177">
        <f>J172</f>
        <v>0</v>
      </c>
      <c r="K105" s="103"/>
      <c r="L105" s="178"/>
    </row>
    <row r="106" spans="1:47" s="2" customFormat="1" ht="21.75" customHeight="1">
      <c r="A106" s="33"/>
      <c r="B106" s="34"/>
      <c r="C106" s="35"/>
      <c r="D106" s="35"/>
      <c r="E106" s="35"/>
      <c r="F106" s="35"/>
      <c r="G106" s="35"/>
      <c r="H106" s="35"/>
      <c r="I106" s="121"/>
      <c r="J106" s="35"/>
      <c r="K106" s="35"/>
      <c r="L106" s="50"/>
      <c r="S106" s="33"/>
      <c r="T106" s="33"/>
      <c r="U106" s="33"/>
      <c r="V106" s="33"/>
      <c r="W106" s="33"/>
      <c r="X106" s="33"/>
      <c r="Y106" s="33"/>
      <c r="Z106" s="33"/>
      <c r="AA106" s="33"/>
      <c r="AB106" s="33"/>
      <c r="AC106" s="33"/>
      <c r="AD106" s="33"/>
      <c r="AE106" s="33"/>
    </row>
    <row r="107" spans="1:47" s="2" customFormat="1" ht="6.95" customHeight="1">
      <c r="A107" s="33"/>
      <c r="B107" s="53"/>
      <c r="C107" s="54"/>
      <c r="D107" s="54"/>
      <c r="E107" s="54"/>
      <c r="F107" s="54"/>
      <c r="G107" s="54"/>
      <c r="H107" s="54"/>
      <c r="I107" s="157"/>
      <c r="J107" s="54"/>
      <c r="K107" s="54"/>
      <c r="L107" s="50"/>
      <c r="S107" s="33"/>
      <c r="T107" s="33"/>
      <c r="U107" s="33"/>
      <c r="V107" s="33"/>
      <c r="W107" s="33"/>
      <c r="X107" s="33"/>
      <c r="Y107" s="33"/>
      <c r="Z107" s="33"/>
      <c r="AA107" s="33"/>
      <c r="AB107" s="33"/>
      <c r="AC107" s="33"/>
      <c r="AD107" s="33"/>
      <c r="AE107" s="33"/>
    </row>
    <row r="111" spans="1:47" s="2" customFormat="1" ht="6.95" customHeight="1">
      <c r="A111" s="33"/>
      <c r="B111" s="55"/>
      <c r="C111" s="56"/>
      <c r="D111" s="56"/>
      <c r="E111" s="56"/>
      <c r="F111" s="56"/>
      <c r="G111" s="56"/>
      <c r="H111" s="56"/>
      <c r="I111" s="160"/>
      <c r="J111" s="56"/>
      <c r="K111" s="56"/>
      <c r="L111" s="50"/>
      <c r="S111" s="33"/>
      <c r="T111" s="33"/>
      <c r="U111" s="33"/>
      <c r="V111" s="33"/>
      <c r="W111" s="33"/>
      <c r="X111" s="33"/>
      <c r="Y111" s="33"/>
      <c r="Z111" s="33"/>
      <c r="AA111" s="33"/>
      <c r="AB111" s="33"/>
      <c r="AC111" s="33"/>
      <c r="AD111" s="33"/>
      <c r="AE111" s="33"/>
    </row>
    <row r="112" spans="1:47" s="2" customFormat="1" ht="24.95" customHeight="1">
      <c r="A112" s="33"/>
      <c r="B112" s="34"/>
      <c r="C112" s="22" t="s">
        <v>139</v>
      </c>
      <c r="D112" s="35"/>
      <c r="E112" s="35"/>
      <c r="F112" s="35"/>
      <c r="G112" s="35"/>
      <c r="H112" s="35"/>
      <c r="I112" s="121"/>
      <c r="J112" s="35"/>
      <c r="K112" s="35"/>
      <c r="L112" s="50"/>
      <c r="S112" s="33"/>
      <c r="T112" s="33"/>
      <c r="U112" s="33"/>
      <c r="V112" s="33"/>
      <c r="W112" s="33"/>
      <c r="X112" s="33"/>
      <c r="Y112" s="33"/>
      <c r="Z112" s="33"/>
      <c r="AA112" s="33"/>
      <c r="AB112" s="33"/>
      <c r="AC112" s="33"/>
      <c r="AD112" s="33"/>
      <c r="AE112" s="33"/>
    </row>
    <row r="113" spans="1:63" s="2" customFormat="1" ht="6.95" customHeight="1">
      <c r="A113" s="33"/>
      <c r="B113" s="34"/>
      <c r="C113" s="35"/>
      <c r="D113" s="35"/>
      <c r="E113" s="35"/>
      <c r="F113" s="35"/>
      <c r="G113" s="35"/>
      <c r="H113" s="35"/>
      <c r="I113" s="121"/>
      <c r="J113" s="35"/>
      <c r="K113" s="35"/>
      <c r="L113" s="50"/>
      <c r="S113" s="33"/>
      <c r="T113" s="33"/>
      <c r="U113" s="33"/>
      <c r="V113" s="33"/>
      <c r="W113" s="33"/>
      <c r="X113" s="33"/>
      <c r="Y113" s="33"/>
      <c r="Z113" s="33"/>
      <c r="AA113" s="33"/>
      <c r="AB113" s="33"/>
      <c r="AC113" s="33"/>
      <c r="AD113" s="33"/>
      <c r="AE113" s="33"/>
    </row>
    <row r="114" spans="1:63" s="2" customFormat="1" ht="12" customHeight="1">
      <c r="A114" s="33"/>
      <c r="B114" s="34"/>
      <c r="C114" s="28" t="s">
        <v>16</v>
      </c>
      <c r="D114" s="35"/>
      <c r="E114" s="35"/>
      <c r="F114" s="35"/>
      <c r="G114" s="35"/>
      <c r="H114" s="35"/>
      <c r="I114" s="121"/>
      <c r="J114" s="35"/>
      <c r="K114" s="35"/>
      <c r="L114" s="50"/>
      <c r="S114" s="33"/>
      <c r="T114" s="33"/>
      <c r="U114" s="33"/>
      <c r="V114" s="33"/>
      <c r="W114" s="33"/>
      <c r="X114" s="33"/>
      <c r="Y114" s="33"/>
      <c r="Z114" s="33"/>
      <c r="AA114" s="33"/>
      <c r="AB114" s="33"/>
      <c r="AC114" s="33"/>
      <c r="AD114" s="33"/>
      <c r="AE114" s="33"/>
    </row>
    <row r="115" spans="1:63" s="2" customFormat="1" ht="16.5" customHeight="1">
      <c r="A115" s="33"/>
      <c r="B115" s="34"/>
      <c r="C115" s="35"/>
      <c r="D115" s="35"/>
      <c r="E115" s="317" t="str">
        <f>E7</f>
        <v>Oprava kolejí a výhybek v žst. Hradec nad Moravicí</v>
      </c>
      <c r="F115" s="318"/>
      <c r="G115" s="318"/>
      <c r="H115" s="318"/>
      <c r="I115" s="121"/>
      <c r="J115" s="35"/>
      <c r="K115" s="35"/>
      <c r="L115" s="50"/>
      <c r="S115" s="33"/>
      <c r="T115" s="33"/>
      <c r="U115" s="33"/>
      <c r="V115" s="33"/>
      <c r="W115" s="33"/>
      <c r="X115" s="33"/>
      <c r="Y115" s="33"/>
      <c r="Z115" s="33"/>
      <c r="AA115" s="33"/>
      <c r="AB115" s="33"/>
      <c r="AC115" s="33"/>
      <c r="AD115" s="33"/>
      <c r="AE115" s="33"/>
    </row>
    <row r="116" spans="1:63" s="1" customFormat="1" ht="12" customHeight="1">
      <c r="B116" s="20"/>
      <c r="C116" s="28" t="s">
        <v>127</v>
      </c>
      <c r="D116" s="21"/>
      <c r="E116" s="21"/>
      <c r="F116" s="21"/>
      <c r="G116" s="21"/>
      <c r="H116" s="21"/>
      <c r="I116" s="114"/>
      <c r="J116" s="21"/>
      <c r="K116" s="21"/>
      <c r="L116" s="19"/>
    </row>
    <row r="117" spans="1:63" s="2" customFormat="1" ht="16.5" customHeight="1">
      <c r="A117" s="33"/>
      <c r="B117" s="34"/>
      <c r="C117" s="35"/>
      <c r="D117" s="35"/>
      <c r="E117" s="317" t="s">
        <v>1148</v>
      </c>
      <c r="F117" s="319"/>
      <c r="G117" s="319"/>
      <c r="H117" s="319"/>
      <c r="I117" s="121"/>
      <c r="J117" s="35"/>
      <c r="K117" s="35"/>
      <c r="L117" s="50"/>
      <c r="S117" s="33"/>
      <c r="T117" s="33"/>
      <c r="U117" s="33"/>
      <c r="V117" s="33"/>
      <c r="W117" s="33"/>
      <c r="X117" s="33"/>
      <c r="Y117" s="33"/>
      <c r="Z117" s="33"/>
      <c r="AA117" s="33"/>
      <c r="AB117" s="33"/>
      <c r="AC117" s="33"/>
      <c r="AD117" s="33"/>
      <c r="AE117" s="33"/>
    </row>
    <row r="118" spans="1:63" s="2" customFormat="1" ht="12" customHeight="1">
      <c r="A118" s="33"/>
      <c r="B118" s="34"/>
      <c r="C118" s="28" t="s">
        <v>129</v>
      </c>
      <c r="D118" s="35"/>
      <c r="E118" s="35"/>
      <c r="F118" s="35"/>
      <c r="G118" s="35"/>
      <c r="H118" s="35"/>
      <c r="I118" s="121"/>
      <c r="J118" s="35"/>
      <c r="K118" s="35"/>
      <c r="L118" s="50"/>
      <c r="S118" s="33"/>
      <c r="T118" s="33"/>
      <c r="U118" s="33"/>
      <c r="V118" s="33"/>
      <c r="W118" s="33"/>
      <c r="X118" s="33"/>
      <c r="Y118" s="33"/>
      <c r="Z118" s="33"/>
      <c r="AA118" s="33"/>
      <c r="AB118" s="33"/>
      <c r="AC118" s="33"/>
      <c r="AD118" s="33"/>
      <c r="AE118" s="33"/>
    </row>
    <row r="119" spans="1:63" s="2" customFormat="1" ht="16.5" customHeight="1">
      <c r="A119" s="33"/>
      <c r="B119" s="34"/>
      <c r="C119" s="35"/>
      <c r="D119" s="35"/>
      <c r="E119" s="270" t="str">
        <f>E11</f>
        <v>SO 02-02 - Zemní práce</v>
      </c>
      <c r="F119" s="319"/>
      <c r="G119" s="319"/>
      <c r="H119" s="319"/>
      <c r="I119" s="121"/>
      <c r="J119" s="35"/>
      <c r="K119" s="35"/>
      <c r="L119" s="50"/>
      <c r="S119" s="33"/>
      <c r="T119" s="33"/>
      <c r="U119" s="33"/>
      <c r="V119" s="33"/>
      <c r="W119" s="33"/>
      <c r="X119" s="33"/>
      <c r="Y119" s="33"/>
      <c r="Z119" s="33"/>
      <c r="AA119" s="33"/>
      <c r="AB119" s="33"/>
      <c r="AC119" s="33"/>
      <c r="AD119" s="33"/>
      <c r="AE119" s="33"/>
    </row>
    <row r="120" spans="1:63" s="2" customFormat="1" ht="6.95" customHeight="1">
      <c r="A120" s="33"/>
      <c r="B120" s="34"/>
      <c r="C120" s="35"/>
      <c r="D120" s="35"/>
      <c r="E120" s="35"/>
      <c r="F120" s="35"/>
      <c r="G120" s="35"/>
      <c r="H120" s="35"/>
      <c r="I120" s="121"/>
      <c r="J120" s="35"/>
      <c r="K120" s="35"/>
      <c r="L120" s="50"/>
      <c r="S120" s="33"/>
      <c r="T120" s="33"/>
      <c r="U120" s="33"/>
      <c r="V120" s="33"/>
      <c r="W120" s="33"/>
      <c r="X120" s="33"/>
      <c r="Y120" s="33"/>
      <c r="Z120" s="33"/>
      <c r="AA120" s="33"/>
      <c r="AB120" s="33"/>
      <c r="AC120" s="33"/>
      <c r="AD120" s="33"/>
      <c r="AE120" s="33"/>
    </row>
    <row r="121" spans="1:63" s="2" customFormat="1" ht="12" customHeight="1">
      <c r="A121" s="33"/>
      <c r="B121" s="34"/>
      <c r="C121" s="28" t="s">
        <v>20</v>
      </c>
      <c r="D121" s="35"/>
      <c r="E121" s="35"/>
      <c r="F121" s="26" t="str">
        <f>F14</f>
        <v>PS Opava</v>
      </c>
      <c r="G121" s="35"/>
      <c r="H121" s="35"/>
      <c r="I121" s="122" t="s">
        <v>22</v>
      </c>
      <c r="J121" s="65" t="str">
        <f>IF(J14="","",J14)</f>
        <v>12. 6. 2020</v>
      </c>
      <c r="K121" s="35"/>
      <c r="L121" s="50"/>
      <c r="S121" s="33"/>
      <c r="T121" s="33"/>
      <c r="U121" s="33"/>
      <c r="V121" s="33"/>
      <c r="W121" s="33"/>
      <c r="X121" s="33"/>
      <c r="Y121" s="33"/>
      <c r="Z121" s="33"/>
      <c r="AA121" s="33"/>
      <c r="AB121" s="33"/>
      <c r="AC121" s="33"/>
      <c r="AD121" s="33"/>
      <c r="AE121" s="33"/>
    </row>
    <row r="122" spans="1:63" s="2" customFormat="1" ht="6.95" customHeight="1">
      <c r="A122" s="33"/>
      <c r="B122" s="34"/>
      <c r="C122" s="35"/>
      <c r="D122" s="35"/>
      <c r="E122" s="35"/>
      <c r="F122" s="35"/>
      <c r="G122" s="35"/>
      <c r="H122" s="35"/>
      <c r="I122" s="121"/>
      <c r="J122" s="35"/>
      <c r="K122" s="35"/>
      <c r="L122" s="50"/>
      <c r="S122" s="33"/>
      <c r="T122" s="33"/>
      <c r="U122" s="33"/>
      <c r="V122" s="33"/>
      <c r="W122" s="33"/>
      <c r="X122" s="33"/>
      <c r="Y122" s="33"/>
      <c r="Z122" s="33"/>
      <c r="AA122" s="33"/>
      <c r="AB122" s="33"/>
      <c r="AC122" s="33"/>
      <c r="AD122" s="33"/>
      <c r="AE122" s="33"/>
    </row>
    <row r="123" spans="1:63" s="2" customFormat="1" ht="15.2" customHeight="1">
      <c r="A123" s="33"/>
      <c r="B123" s="34"/>
      <c r="C123" s="28" t="s">
        <v>24</v>
      </c>
      <c r="D123" s="35"/>
      <c r="E123" s="35"/>
      <c r="F123" s="26" t="str">
        <f>E17</f>
        <v>Správa železnic, státní organizace, OŘ Ostrava</v>
      </c>
      <c r="G123" s="35"/>
      <c r="H123" s="35"/>
      <c r="I123" s="122" t="s">
        <v>32</v>
      </c>
      <c r="J123" s="31" t="str">
        <f>E23</f>
        <v>Ing. Jiří Svoboda</v>
      </c>
      <c r="K123" s="35"/>
      <c r="L123" s="50"/>
      <c r="S123" s="33"/>
      <c r="T123" s="33"/>
      <c r="U123" s="33"/>
      <c r="V123" s="33"/>
      <c r="W123" s="33"/>
      <c r="X123" s="33"/>
      <c r="Y123" s="33"/>
      <c r="Z123" s="33"/>
      <c r="AA123" s="33"/>
      <c r="AB123" s="33"/>
      <c r="AC123" s="33"/>
      <c r="AD123" s="33"/>
      <c r="AE123" s="33"/>
    </row>
    <row r="124" spans="1:63" s="2" customFormat="1" ht="15.2" customHeight="1">
      <c r="A124" s="33"/>
      <c r="B124" s="34"/>
      <c r="C124" s="28" t="s">
        <v>30</v>
      </c>
      <c r="D124" s="35"/>
      <c r="E124" s="35"/>
      <c r="F124" s="26" t="str">
        <f>IF(E20="","",E20)</f>
        <v>Vyplň údaj</v>
      </c>
      <c r="G124" s="35"/>
      <c r="H124" s="35"/>
      <c r="I124" s="122" t="s">
        <v>35</v>
      </c>
      <c r="J124" s="31" t="str">
        <f>E26</f>
        <v>Ing. Jiří Svoboda</v>
      </c>
      <c r="K124" s="35"/>
      <c r="L124" s="50"/>
      <c r="S124" s="33"/>
      <c r="T124" s="33"/>
      <c r="U124" s="33"/>
      <c r="V124" s="33"/>
      <c r="W124" s="33"/>
      <c r="X124" s="33"/>
      <c r="Y124" s="33"/>
      <c r="Z124" s="33"/>
      <c r="AA124" s="33"/>
      <c r="AB124" s="33"/>
      <c r="AC124" s="33"/>
      <c r="AD124" s="33"/>
      <c r="AE124" s="33"/>
    </row>
    <row r="125" spans="1:63" s="2" customFormat="1" ht="10.35" customHeight="1">
      <c r="A125" s="33"/>
      <c r="B125" s="34"/>
      <c r="C125" s="35"/>
      <c r="D125" s="35"/>
      <c r="E125" s="35"/>
      <c r="F125" s="35"/>
      <c r="G125" s="35"/>
      <c r="H125" s="35"/>
      <c r="I125" s="121"/>
      <c r="J125" s="35"/>
      <c r="K125" s="35"/>
      <c r="L125" s="50"/>
      <c r="S125" s="33"/>
      <c r="T125" s="33"/>
      <c r="U125" s="33"/>
      <c r="V125" s="33"/>
      <c r="W125" s="33"/>
      <c r="X125" s="33"/>
      <c r="Y125" s="33"/>
      <c r="Z125" s="33"/>
      <c r="AA125" s="33"/>
      <c r="AB125" s="33"/>
      <c r="AC125" s="33"/>
      <c r="AD125" s="33"/>
      <c r="AE125" s="33"/>
    </row>
    <row r="126" spans="1:63" s="11" customFormat="1" ht="29.25" customHeight="1">
      <c r="A126" s="179"/>
      <c r="B126" s="180"/>
      <c r="C126" s="181" t="s">
        <v>140</v>
      </c>
      <c r="D126" s="182" t="s">
        <v>62</v>
      </c>
      <c r="E126" s="182" t="s">
        <v>58</v>
      </c>
      <c r="F126" s="182" t="s">
        <v>59</v>
      </c>
      <c r="G126" s="182" t="s">
        <v>141</v>
      </c>
      <c r="H126" s="182" t="s">
        <v>142</v>
      </c>
      <c r="I126" s="183" t="s">
        <v>143</v>
      </c>
      <c r="J126" s="182" t="s">
        <v>133</v>
      </c>
      <c r="K126" s="184" t="s">
        <v>144</v>
      </c>
      <c r="L126" s="185"/>
      <c r="M126" s="74" t="s">
        <v>1</v>
      </c>
      <c r="N126" s="75" t="s">
        <v>41</v>
      </c>
      <c r="O126" s="75" t="s">
        <v>145</v>
      </c>
      <c r="P126" s="75" t="s">
        <v>146</v>
      </c>
      <c r="Q126" s="75" t="s">
        <v>147</v>
      </c>
      <c r="R126" s="75" t="s">
        <v>148</v>
      </c>
      <c r="S126" s="75" t="s">
        <v>149</v>
      </c>
      <c r="T126" s="76" t="s">
        <v>150</v>
      </c>
      <c r="U126" s="179"/>
      <c r="V126" s="179"/>
      <c r="W126" s="179"/>
      <c r="X126" s="179"/>
      <c r="Y126" s="179"/>
      <c r="Z126" s="179"/>
      <c r="AA126" s="179"/>
      <c r="AB126" s="179"/>
      <c r="AC126" s="179"/>
      <c r="AD126" s="179"/>
      <c r="AE126" s="179"/>
    </row>
    <row r="127" spans="1:63" s="2" customFormat="1" ht="22.9" customHeight="1">
      <c r="A127" s="33"/>
      <c r="B127" s="34"/>
      <c r="C127" s="81" t="s">
        <v>151</v>
      </c>
      <c r="D127" s="35"/>
      <c r="E127" s="35"/>
      <c r="F127" s="35"/>
      <c r="G127" s="35"/>
      <c r="H127" s="35"/>
      <c r="I127" s="121"/>
      <c r="J127" s="186">
        <f>BK127</f>
        <v>0</v>
      </c>
      <c r="K127" s="35"/>
      <c r="L127" s="38"/>
      <c r="M127" s="77"/>
      <c r="N127" s="187"/>
      <c r="O127" s="78"/>
      <c r="P127" s="188">
        <f>P128</f>
        <v>0</v>
      </c>
      <c r="Q127" s="78"/>
      <c r="R127" s="188">
        <f>R128</f>
        <v>25.7805</v>
      </c>
      <c r="S127" s="78"/>
      <c r="T127" s="189">
        <f>T128</f>
        <v>15.840000000000002</v>
      </c>
      <c r="U127" s="33"/>
      <c r="V127" s="33"/>
      <c r="W127" s="33"/>
      <c r="X127" s="33"/>
      <c r="Y127" s="33"/>
      <c r="Z127" s="33"/>
      <c r="AA127" s="33"/>
      <c r="AB127" s="33"/>
      <c r="AC127" s="33"/>
      <c r="AD127" s="33"/>
      <c r="AE127" s="33"/>
      <c r="AT127" s="16" t="s">
        <v>76</v>
      </c>
      <c r="AU127" s="16" t="s">
        <v>135</v>
      </c>
      <c r="BK127" s="190">
        <f>BK128</f>
        <v>0</v>
      </c>
    </row>
    <row r="128" spans="1:63" s="12" customFormat="1" ht="25.9" customHeight="1">
      <c r="B128" s="191"/>
      <c r="C128" s="192"/>
      <c r="D128" s="193" t="s">
        <v>76</v>
      </c>
      <c r="E128" s="194" t="s">
        <v>152</v>
      </c>
      <c r="F128" s="194" t="s">
        <v>153</v>
      </c>
      <c r="G128" s="192"/>
      <c r="H128" s="192"/>
      <c r="I128" s="195"/>
      <c r="J128" s="196">
        <f>BK128</f>
        <v>0</v>
      </c>
      <c r="K128" s="192"/>
      <c r="L128" s="197"/>
      <c r="M128" s="198"/>
      <c r="N128" s="199"/>
      <c r="O128" s="199"/>
      <c r="P128" s="200">
        <f>P129+P154+P155+P158+P167+P172</f>
        <v>0</v>
      </c>
      <c r="Q128" s="199"/>
      <c r="R128" s="200">
        <f>R129+R154+R155+R158+R167+R172</f>
        <v>25.7805</v>
      </c>
      <c r="S128" s="199"/>
      <c r="T128" s="201">
        <f>T129+T154+T155+T158+T167+T172</f>
        <v>15.840000000000002</v>
      </c>
      <c r="AR128" s="202" t="s">
        <v>84</v>
      </c>
      <c r="AT128" s="203" t="s">
        <v>76</v>
      </c>
      <c r="AU128" s="203" t="s">
        <v>77</v>
      </c>
      <c r="AY128" s="202" t="s">
        <v>154</v>
      </c>
      <c r="BK128" s="204">
        <f>BK129+BK154+BK155+BK158+BK167+BK172</f>
        <v>0</v>
      </c>
    </row>
    <row r="129" spans="1:65" s="12" customFormat="1" ht="22.9" customHeight="1">
      <c r="B129" s="191"/>
      <c r="C129" s="192"/>
      <c r="D129" s="193" t="s">
        <v>76</v>
      </c>
      <c r="E129" s="205" t="s">
        <v>84</v>
      </c>
      <c r="F129" s="205" t="s">
        <v>111</v>
      </c>
      <c r="G129" s="192"/>
      <c r="H129" s="192"/>
      <c r="I129" s="195"/>
      <c r="J129" s="206">
        <f>BK129</f>
        <v>0</v>
      </c>
      <c r="K129" s="192"/>
      <c r="L129" s="197"/>
      <c r="M129" s="198"/>
      <c r="N129" s="199"/>
      <c r="O129" s="199"/>
      <c r="P129" s="200">
        <f>SUM(P130:P153)</f>
        <v>0</v>
      </c>
      <c r="Q129" s="199"/>
      <c r="R129" s="200">
        <f>SUM(R130:R153)</f>
        <v>0</v>
      </c>
      <c r="S129" s="199"/>
      <c r="T129" s="201">
        <f>SUM(T130:T153)</f>
        <v>0</v>
      </c>
      <c r="AR129" s="202" t="s">
        <v>84</v>
      </c>
      <c r="AT129" s="203" t="s">
        <v>76</v>
      </c>
      <c r="AU129" s="203" t="s">
        <v>84</v>
      </c>
      <c r="AY129" s="202" t="s">
        <v>154</v>
      </c>
      <c r="BK129" s="204">
        <f>SUM(BK130:BK153)</f>
        <v>0</v>
      </c>
    </row>
    <row r="130" spans="1:65" s="2" customFormat="1" ht="16.5" customHeight="1">
      <c r="A130" s="33"/>
      <c r="B130" s="34"/>
      <c r="C130" s="207" t="s">
        <v>84</v>
      </c>
      <c r="D130" s="207" t="s">
        <v>157</v>
      </c>
      <c r="E130" s="208" t="s">
        <v>1303</v>
      </c>
      <c r="F130" s="209" t="s">
        <v>1304</v>
      </c>
      <c r="G130" s="210" t="s">
        <v>198</v>
      </c>
      <c r="H130" s="211">
        <v>116.2</v>
      </c>
      <c r="I130" s="212"/>
      <c r="J130" s="213">
        <f>ROUND(I130*H130,2)</f>
        <v>0</v>
      </c>
      <c r="K130" s="209" t="s">
        <v>1305</v>
      </c>
      <c r="L130" s="38"/>
      <c r="M130" s="214" t="s">
        <v>1</v>
      </c>
      <c r="N130" s="215" t="s">
        <v>42</v>
      </c>
      <c r="O130" s="70"/>
      <c r="P130" s="216">
        <f>O130*H130</f>
        <v>0</v>
      </c>
      <c r="Q130" s="216">
        <v>0</v>
      </c>
      <c r="R130" s="216">
        <f>Q130*H130</f>
        <v>0</v>
      </c>
      <c r="S130" s="216">
        <v>0</v>
      </c>
      <c r="T130" s="217">
        <f>S130*H130</f>
        <v>0</v>
      </c>
      <c r="U130" s="33"/>
      <c r="V130" s="33"/>
      <c r="W130" s="33"/>
      <c r="X130" s="33"/>
      <c r="Y130" s="33"/>
      <c r="Z130" s="33"/>
      <c r="AA130" s="33"/>
      <c r="AB130" s="33"/>
      <c r="AC130" s="33"/>
      <c r="AD130" s="33"/>
      <c r="AE130" s="33"/>
      <c r="AR130" s="218" t="s">
        <v>162</v>
      </c>
      <c r="AT130" s="218" t="s">
        <v>157</v>
      </c>
      <c r="AU130" s="218" t="s">
        <v>86</v>
      </c>
      <c r="AY130" s="16" t="s">
        <v>154</v>
      </c>
      <c r="BE130" s="219">
        <f>IF(N130="základní",J130,0)</f>
        <v>0</v>
      </c>
      <c r="BF130" s="219">
        <f>IF(N130="snížená",J130,0)</f>
        <v>0</v>
      </c>
      <c r="BG130" s="219">
        <f>IF(N130="zákl. přenesená",J130,0)</f>
        <v>0</v>
      </c>
      <c r="BH130" s="219">
        <f>IF(N130="sníž. přenesená",J130,0)</f>
        <v>0</v>
      </c>
      <c r="BI130" s="219">
        <f>IF(N130="nulová",J130,0)</f>
        <v>0</v>
      </c>
      <c r="BJ130" s="16" t="s">
        <v>84</v>
      </c>
      <c r="BK130" s="219">
        <f>ROUND(I130*H130,2)</f>
        <v>0</v>
      </c>
      <c r="BL130" s="16" t="s">
        <v>162</v>
      </c>
      <c r="BM130" s="218" t="s">
        <v>1306</v>
      </c>
    </row>
    <row r="131" spans="1:65" s="2" customFormat="1" ht="19.5">
      <c r="A131" s="33"/>
      <c r="B131" s="34"/>
      <c r="C131" s="35"/>
      <c r="D131" s="220" t="s">
        <v>164</v>
      </c>
      <c r="E131" s="35"/>
      <c r="F131" s="221" t="s">
        <v>1307</v>
      </c>
      <c r="G131" s="35"/>
      <c r="H131" s="35"/>
      <c r="I131" s="121"/>
      <c r="J131" s="35"/>
      <c r="K131" s="35"/>
      <c r="L131" s="38"/>
      <c r="M131" s="222"/>
      <c r="N131" s="223"/>
      <c r="O131" s="70"/>
      <c r="P131" s="70"/>
      <c r="Q131" s="70"/>
      <c r="R131" s="70"/>
      <c r="S131" s="70"/>
      <c r="T131" s="71"/>
      <c r="U131" s="33"/>
      <c r="V131" s="33"/>
      <c r="W131" s="33"/>
      <c r="X131" s="33"/>
      <c r="Y131" s="33"/>
      <c r="Z131" s="33"/>
      <c r="AA131" s="33"/>
      <c r="AB131" s="33"/>
      <c r="AC131" s="33"/>
      <c r="AD131" s="33"/>
      <c r="AE131" s="33"/>
      <c r="AT131" s="16" t="s">
        <v>164</v>
      </c>
      <c r="AU131" s="16" t="s">
        <v>86</v>
      </c>
    </row>
    <row r="132" spans="1:65" s="13" customFormat="1" ht="11.25">
      <c r="B132" s="225"/>
      <c r="C132" s="226"/>
      <c r="D132" s="220" t="s">
        <v>168</v>
      </c>
      <c r="E132" s="227" t="s">
        <v>1</v>
      </c>
      <c r="F132" s="228" t="s">
        <v>1308</v>
      </c>
      <c r="G132" s="226"/>
      <c r="H132" s="229">
        <v>116.2</v>
      </c>
      <c r="I132" s="230"/>
      <c r="J132" s="226"/>
      <c r="K132" s="226"/>
      <c r="L132" s="231"/>
      <c r="M132" s="232"/>
      <c r="N132" s="233"/>
      <c r="O132" s="233"/>
      <c r="P132" s="233"/>
      <c r="Q132" s="233"/>
      <c r="R132" s="233"/>
      <c r="S132" s="233"/>
      <c r="T132" s="234"/>
      <c r="AT132" s="235" t="s">
        <v>168</v>
      </c>
      <c r="AU132" s="235" t="s">
        <v>86</v>
      </c>
      <c r="AV132" s="13" t="s">
        <v>86</v>
      </c>
      <c r="AW132" s="13" t="s">
        <v>34</v>
      </c>
      <c r="AX132" s="13" t="s">
        <v>77</v>
      </c>
      <c r="AY132" s="235" t="s">
        <v>154</v>
      </c>
    </row>
    <row r="133" spans="1:65" s="14" customFormat="1" ht="11.25">
      <c r="B133" s="236"/>
      <c r="C133" s="237"/>
      <c r="D133" s="220" t="s">
        <v>168</v>
      </c>
      <c r="E133" s="238" t="s">
        <v>1</v>
      </c>
      <c r="F133" s="239" t="s">
        <v>190</v>
      </c>
      <c r="G133" s="237"/>
      <c r="H133" s="240">
        <v>116.2</v>
      </c>
      <c r="I133" s="241"/>
      <c r="J133" s="237"/>
      <c r="K133" s="237"/>
      <c r="L133" s="242"/>
      <c r="M133" s="243"/>
      <c r="N133" s="244"/>
      <c r="O133" s="244"/>
      <c r="P133" s="244"/>
      <c r="Q133" s="244"/>
      <c r="R133" s="244"/>
      <c r="S133" s="244"/>
      <c r="T133" s="245"/>
      <c r="AT133" s="246" t="s">
        <v>168</v>
      </c>
      <c r="AU133" s="246" t="s">
        <v>86</v>
      </c>
      <c r="AV133" s="14" t="s">
        <v>162</v>
      </c>
      <c r="AW133" s="14" t="s">
        <v>34</v>
      </c>
      <c r="AX133" s="14" t="s">
        <v>84</v>
      </c>
      <c r="AY133" s="246" t="s">
        <v>154</v>
      </c>
    </row>
    <row r="134" spans="1:65" s="2" customFormat="1" ht="16.5" customHeight="1">
      <c r="A134" s="33"/>
      <c r="B134" s="34"/>
      <c r="C134" s="207" t="s">
        <v>86</v>
      </c>
      <c r="D134" s="207" t="s">
        <v>157</v>
      </c>
      <c r="E134" s="208" t="s">
        <v>1309</v>
      </c>
      <c r="F134" s="209" t="s">
        <v>1310</v>
      </c>
      <c r="G134" s="210" t="s">
        <v>198</v>
      </c>
      <c r="H134" s="211">
        <v>116.2</v>
      </c>
      <c r="I134" s="212"/>
      <c r="J134" s="213">
        <f>ROUND(I134*H134,2)</f>
        <v>0</v>
      </c>
      <c r="K134" s="209" t="s">
        <v>1305</v>
      </c>
      <c r="L134" s="38"/>
      <c r="M134" s="214" t="s">
        <v>1</v>
      </c>
      <c r="N134" s="215" t="s">
        <v>42</v>
      </c>
      <c r="O134" s="70"/>
      <c r="P134" s="216">
        <f>O134*H134</f>
        <v>0</v>
      </c>
      <c r="Q134" s="216">
        <v>0</v>
      </c>
      <c r="R134" s="216">
        <f>Q134*H134</f>
        <v>0</v>
      </c>
      <c r="S134" s="216">
        <v>0</v>
      </c>
      <c r="T134" s="217">
        <f>S134*H134</f>
        <v>0</v>
      </c>
      <c r="U134" s="33"/>
      <c r="V134" s="33"/>
      <c r="W134" s="33"/>
      <c r="X134" s="33"/>
      <c r="Y134" s="33"/>
      <c r="Z134" s="33"/>
      <c r="AA134" s="33"/>
      <c r="AB134" s="33"/>
      <c r="AC134" s="33"/>
      <c r="AD134" s="33"/>
      <c r="AE134" s="33"/>
      <c r="AR134" s="218" t="s">
        <v>162</v>
      </c>
      <c r="AT134" s="218" t="s">
        <v>157</v>
      </c>
      <c r="AU134" s="218" t="s">
        <v>86</v>
      </c>
      <c r="AY134" s="16" t="s">
        <v>154</v>
      </c>
      <c r="BE134" s="219">
        <f>IF(N134="základní",J134,0)</f>
        <v>0</v>
      </c>
      <c r="BF134" s="219">
        <f>IF(N134="snížená",J134,0)</f>
        <v>0</v>
      </c>
      <c r="BG134" s="219">
        <f>IF(N134="zákl. přenesená",J134,0)</f>
        <v>0</v>
      </c>
      <c r="BH134" s="219">
        <f>IF(N134="sníž. přenesená",J134,0)</f>
        <v>0</v>
      </c>
      <c r="BI134" s="219">
        <f>IF(N134="nulová",J134,0)</f>
        <v>0</v>
      </c>
      <c r="BJ134" s="16" t="s">
        <v>84</v>
      </c>
      <c r="BK134" s="219">
        <f>ROUND(I134*H134,2)</f>
        <v>0</v>
      </c>
      <c r="BL134" s="16" t="s">
        <v>162</v>
      </c>
      <c r="BM134" s="218" t="s">
        <v>1311</v>
      </c>
    </row>
    <row r="135" spans="1:65" s="2" customFormat="1" ht="19.5">
      <c r="A135" s="33"/>
      <c r="B135" s="34"/>
      <c r="C135" s="35"/>
      <c r="D135" s="220" t="s">
        <v>164</v>
      </c>
      <c r="E135" s="35"/>
      <c r="F135" s="221" t="s">
        <v>1312</v>
      </c>
      <c r="G135" s="35"/>
      <c r="H135" s="35"/>
      <c r="I135" s="121"/>
      <c r="J135" s="35"/>
      <c r="K135" s="35"/>
      <c r="L135" s="38"/>
      <c r="M135" s="222"/>
      <c r="N135" s="223"/>
      <c r="O135" s="70"/>
      <c r="P135" s="70"/>
      <c r="Q135" s="70"/>
      <c r="R135" s="70"/>
      <c r="S135" s="70"/>
      <c r="T135" s="71"/>
      <c r="U135" s="33"/>
      <c r="V135" s="33"/>
      <c r="W135" s="33"/>
      <c r="X135" s="33"/>
      <c r="Y135" s="33"/>
      <c r="Z135" s="33"/>
      <c r="AA135" s="33"/>
      <c r="AB135" s="33"/>
      <c r="AC135" s="33"/>
      <c r="AD135" s="33"/>
      <c r="AE135" s="33"/>
      <c r="AT135" s="16" t="s">
        <v>164</v>
      </c>
      <c r="AU135" s="16" t="s">
        <v>86</v>
      </c>
    </row>
    <row r="136" spans="1:65" s="13" customFormat="1" ht="11.25">
      <c r="B136" s="225"/>
      <c r="C136" s="226"/>
      <c r="D136" s="220" t="s">
        <v>168</v>
      </c>
      <c r="E136" s="227" t="s">
        <v>1</v>
      </c>
      <c r="F136" s="228" t="s">
        <v>1308</v>
      </c>
      <c r="G136" s="226"/>
      <c r="H136" s="229">
        <v>116.2</v>
      </c>
      <c r="I136" s="230"/>
      <c r="J136" s="226"/>
      <c r="K136" s="226"/>
      <c r="L136" s="231"/>
      <c r="M136" s="232"/>
      <c r="N136" s="233"/>
      <c r="O136" s="233"/>
      <c r="P136" s="233"/>
      <c r="Q136" s="233"/>
      <c r="R136" s="233"/>
      <c r="S136" s="233"/>
      <c r="T136" s="234"/>
      <c r="AT136" s="235" t="s">
        <v>168</v>
      </c>
      <c r="AU136" s="235" t="s">
        <v>86</v>
      </c>
      <c r="AV136" s="13" t="s">
        <v>86</v>
      </c>
      <c r="AW136" s="13" t="s">
        <v>34</v>
      </c>
      <c r="AX136" s="13" t="s">
        <v>77</v>
      </c>
      <c r="AY136" s="235" t="s">
        <v>154</v>
      </c>
    </row>
    <row r="137" spans="1:65" s="14" customFormat="1" ht="11.25">
      <c r="B137" s="236"/>
      <c r="C137" s="237"/>
      <c r="D137" s="220" t="s">
        <v>168</v>
      </c>
      <c r="E137" s="238" t="s">
        <v>1</v>
      </c>
      <c r="F137" s="239" t="s">
        <v>190</v>
      </c>
      <c r="G137" s="237"/>
      <c r="H137" s="240">
        <v>116.2</v>
      </c>
      <c r="I137" s="241"/>
      <c r="J137" s="237"/>
      <c r="K137" s="237"/>
      <c r="L137" s="242"/>
      <c r="M137" s="243"/>
      <c r="N137" s="244"/>
      <c r="O137" s="244"/>
      <c r="P137" s="244"/>
      <c r="Q137" s="244"/>
      <c r="R137" s="244"/>
      <c r="S137" s="244"/>
      <c r="T137" s="245"/>
      <c r="AT137" s="246" t="s">
        <v>168</v>
      </c>
      <c r="AU137" s="246" t="s">
        <v>86</v>
      </c>
      <c r="AV137" s="14" t="s">
        <v>162</v>
      </c>
      <c r="AW137" s="14" t="s">
        <v>34</v>
      </c>
      <c r="AX137" s="14" t="s">
        <v>84</v>
      </c>
      <c r="AY137" s="246" t="s">
        <v>154</v>
      </c>
    </row>
    <row r="138" spans="1:65" s="2" customFormat="1" ht="16.5" customHeight="1">
      <c r="A138" s="33"/>
      <c r="B138" s="34"/>
      <c r="C138" s="207" t="s">
        <v>176</v>
      </c>
      <c r="D138" s="207" t="s">
        <v>157</v>
      </c>
      <c r="E138" s="208" t="s">
        <v>1313</v>
      </c>
      <c r="F138" s="209" t="s">
        <v>1314</v>
      </c>
      <c r="G138" s="210" t="s">
        <v>198</v>
      </c>
      <c r="H138" s="211">
        <v>8</v>
      </c>
      <c r="I138" s="212"/>
      <c r="J138" s="213">
        <f>ROUND(I138*H138,2)</f>
        <v>0</v>
      </c>
      <c r="K138" s="209" t="s">
        <v>1305</v>
      </c>
      <c r="L138" s="38"/>
      <c r="M138" s="214" t="s">
        <v>1</v>
      </c>
      <c r="N138" s="215" t="s">
        <v>42</v>
      </c>
      <c r="O138" s="70"/>
      <c r="P138" s="216">
        <f>O138*H138</f>
        <v>0</v>
      </c>
      <c r="Q138" s="216">
        <v>0</v>
      </c>
      <c r="R138" s="216">
        <f>Q138*H138</f>
        <v>0</v>
      </c>
      <c r="S138" s="216">
        <v>0</v>
      </c>
      <c r="T138" s="217">
        <f>S138*H138</f>
        <v>0</v>
      </c>
      <c r="U138" s="33"/>
      <c r="V138" s="33"/>
      <c r="W138" s="33"/>
      <c r="X138" s="33"/>
      <c r="Y138" s="33"/>
      <c r="Z138" s="33"/>
      <c r="AA138" s="33"/>
      <c r="AB138" s="33"/>
      <c r="AC138" s="33"/>
      <c r="AD138" s="33"/>
      <c r="AE138" s="33"/>
      <c r="AR138" s="218" t="s">
        <v>162</v>
      </c>
      <c r="AT138" s="218" t="s">
        <v>157</v>
      </c>
      <c r="AU138" s="218" t="s">
        <v>86</v>
      </c>
      <c r="AY138" s="16" t="s">
        <v>154</v>
      </c>
      <c r="BE138" s="219">
        <f>IF(N138="základní",J138,0)</f>
        <v>0</v>
      </c>
      <c r="BF138" s="219">
        <f>IF(N138="snížená",J138,0)</f>
        <v>0</v>
      </c>
      <c r="BG138" s="219">
        <f>IF(N138="zákl. přenesená",J138,0)</f>
        <v>0</v>
      </c>
      <c r="BH138" s="219">
        <f>IF(N138="sníž. přenesená",J138,0)</f>
        <v>0</v>
      </c>
      <c r="BI138" s="219">
        <f>IF(N138="nulová",J138,0)</f>
        <v>0</v>
      </c>
      <c r="BJ138" s="16" t="s">
        <v>84</v>
      </c>
      <c r="BK138" s="219">
        <f>ROUND(I138*H138,2)</f>
        <v>0</v>
      </c>
      <c r="BL138" s="16" t="s">
        <v>162</v>
      </c>
      <c r="BM138" s="218" t="s">
        <v>1315</v>
      </c>
    </row>
    <row r="139" spans="1:65" s="2" customFormat="1" ht="19.5">
      <c r="A139" s="33"/>
      <c r="B139" s="34"/>
      <c r="C139" s="35"/>
      <c r="D139" s="220" t="s">
        <v>164</v>
      </c>
      <c r="E139" s="35"/>
      <c r="F139" s="221" t="s">
        <v>1316</v>
      </c>
      <c r="G139" s="35"/>
      <c r="H139" s="35"/>
      <c r="I139" s="121"/>
      <c r="J139" s="35"/>
      <c r="K139" s="35"/>
      <c r="L139" s="38"/>
      <c r="M139" s="222"/>
      <c r="N139" s="223"/>
      <c r="O139" s="70"/>
      <c r="P139" s="70"/>
      <c r="Q139" s="70"/>
      <c r="R139" s="70"/>
      <c r="S139" s="70"/>
      <c r="T139" s="71"/>
      <c r="U139" s="33"/>
      <c r="V139" s="33"/>
      <c r="W139" s="33"/>
      <c r="X139" s="33"/>
      <c r="Y139" s="33"/>
      <c r="Z139" s="33"/>
      <c r="AA139" s="33"/>
      <c r="AB139" s="33"/>
      <c r="AC139" s="33"/>
      <c r="AD139" s="33"/>
      <c r="AE139" s="33"/>
      <c r="AT139" s="16" t="s">
        <v>164</v>
      </c>
      <c r="AU139" s="16" t="s">
        <v>86</v>
      </c>
    </row>
    <row r="140" spans="1:65" s="13" customFormat="1" ht="11.25">
      <c r="B140" s="225"/>
      <c r="C140" s="226"/>
      <c r="D140" s="220" t="s">
        <v>168</v>
      </c>
      <c r="E140" s="227" t="s">
        <v>1</v>
      </c>
      <c r="F140" s="228" t="s">
        <v>1317</v>
      </c>
      <c r="G140" s="226"/>
      <c r="H140" s="229">
        <v>8</v>
      </c>
      <c r="I140" s="230"/>
      <c r="J140" s="226"/>
      <c r="K140" s="226"/>
      <c r="L140" s="231"/>
      <c r="M140" s="232"/>
      <c r="N140" s="233"/>
      <c r="O140" s="233"/>
      <c r="P140" s="233"/>
      <c r="Q140" s="233"/>
      <c r="R140" s="233"/>
      <c r="S140" s="233"/>
      <c r="T140" s="234"/>
      <c r="AT140" s="235" t="s">
        <v>168</v>
      </c>
      <c r="AU140" s="235" t="s">
        <v>86</v>
      </c>
      <c r="AV140" s="13" t="s">
        <v>86</v>
      </c>
      <c r="AW140" s="13" t="s">
        <v>34</v>
      </c>
      <c r="AX140" s="13" t="s">
        <v>77</v>
      </c>
      <c r="AY140" s="235" t="s">
        <v>154</v>
      </c>
    </row>
    <row r="141" spans="1:65" s="14" customFormat="1" ht="11.25">
      <c r="B141" s="236"/>
      <c r="C141" s="237"/>
      <c r="D141" s="220" t="s">
        <v>168</v>
      </c>
      <c r="E141" s="238" t="s">
        <v>1</v>
      </c>
      <c r="F141" s="239" t="s">
        <v>190</v>
      </c>
      <c r="G141" s="237"/>
      <c r="H141" s="240">
        <v>8</v>
      </c>
      <c r="I141" s="241"/>
      <c r="J141" s="237"/>
      <c r="K141" s="237"/>
      <c r="L141" s="242"/>
      <c r="M141" s="243"/>
      <c r="N141" s="244"/>
      <c r="O141" s="244"/>
      <c r="P141" s="244"/>
      <c r="Q141" s="244"/>
      <c r="R141" s="244"/>
      <c r="S141" s="244"/>
      <c r="T141" s="245"/>
      <c r="AT141" s="246" t="s">
        <v>168</v>
      </c>
      <c r="AU141" s="246" t="s">
        <v>86</v>
      </c>
      <c r="AV141" s="14" t="s">
        <v>162</v>
      </c>
      <c r="AW141" s="14" t="s">
        <v>34</v>
      </c>
      <c r="AX141" s="14" t="s">
        <v>84</v>
      </c>
      <c r="AY141" s="246" t="s">
        <v>154</v>
      </c>
    </row>
    <row r="142" spans="1:65" s="2" customFormat="1" ht="16.5" customHeight="1">
      <c r="A142" s="33"/>
      <c r="B142" s="34"/>
      <c r="C142" s="207" t="s">
        <v>162</v>
      </c>
      <c r="D142" s="207" t="s">
        <v>157</v>
      </c>
      <c r="E142" s="208" t="s">
        <v>1318</v>
      </c>
      <c r="F142" s="209" t="s">
        <v>1319</v>
      </c>
      <c r="G142" s="210" t="s">
        <v>198</v>
      </c>
      <c r="H142" s="211">
        <v>8</v>
      </c>
      <c r="I142" s="212"/>
      <c r="J142" s="213">
        <f>ROUND(I142*H142,2)</f>
        <v>0</v>
      </c>
      <c r="K142" s="209" t="s">
        <v>1305</v>
      </c>
      <c r="L142" s="38"/>
      <c r="M142" s="214" t="s">
        <v>1</v>
      </c>
      <c r="N142" s="215" t="s">
        <v>42</v>
      </c>
      <c r="O142" s="70"/>
      <c r="P142" s="216">
        <f>O142*H142</f>
        <v>0</v>
      </c>
      <c r="Q142" s="216">
        <v>0</v>
      </c>
      <c r="R142" s="216">
        <f>Q142*H142</f>
        <v>0</v>
      </c>
      <c r="S142" s="216">
        <v>0</v>
      </c>
      <c r="T142" s="217">
        <f>S142*H142</f>
        <v>0</v>
      </c>
      <c r="U142" s="33"/>
      <c r="V142" s="33"/>
      <c r="W142" s="33"/>
      <c r="X142" s="33"/>
      <c r="Y142" s="33"/>
      <c r="Z142" s="33"/>
      <c r="AA142" s="33"/>
      <c r="AB142" s="33"/>
      <c r="AC142" s="33"/>
      <c r="AD142" s="33"/>
      <c r="AE142" s="33"/>
      <c r="AR142" s="218" t="s">
        <v>162</v>
      </c>
      <c r="AT142" s="218" t="s">
        <v>157</v>
      </c>
      <c r="AU142" s="218" t="s">
        <v>86</v>
      </c>
      <c r="AY142" s="16" t="s">
        <v>154</v>
      </c>
      <c r="BE142" s="219">
        <f>IF(N142="základní",J142,0)</f>
        <v>0</v>
      </c>
      <c r="BF142" s="219">
        <f>IF(N142="snížená",J142,0)</f>
        <v>0</v>
      </c>
      <c r="BG142" s="219">
        <f>IF(N142="zákl. přenesená",J142,0)</f>
        <v>0</v>
      </c>
      <c r="BH142" s="219">
        <f>IF(N142="sníž. přenesená",J142,0)</f>
        <v>0</v>
      </c>
      <c r="BI142" s="219">
        <f>IF(N142="nulová",J142,0)</f>
        <v>0</v>
      </c>
      <c r="BJ142" s="16" t="s">
        <v>84</v>
      </c>
      <c r="BK142" s="219">
        <f>ROUND(I142*H142,2)</f>
        <v>0</v>
      </c>
      <c r="BL142" s="16" t="s">
        <v>162</v>
      </c>
      <c r="BM142" s="218" t="s">
        <v>1320</v>
      </c>
    </row>
    <row r="143" spans="1:65" s="2" customFormat="1" ht="11.25">
      <c r="A143" s="33"/>
      <c r="B143" s="34"/>
      <c r="C143" s="35"/>
      <c r="D143" s="220" t="s">
        <v>164</v>
      </c>
      <c r="E143" s="35"/>
      <c r="F143" s="221" t="s">
        <v>1321</v>
      </c>
      <c r="G143" s="35"/>
      <c r="H143" s="35"/>
      <c r="I143" s="121"/>
      <c r="J143" s="35"/>
      <c r="K143" s="35"/>
      <c r="L143" s="38"/>
      <c r="M143" s="222"/>
      <c r="N143" s="223"/>
      <c r="O143" s="70"/>
      <c r="P143" s="70"/>
      <c r="Q143" s="70"/>
      <c r="R143" s="70"/>
      <c r="S143" s="70"/>
      <c r="T143" s="71"/>
      <c r="U143" s="33"/>
      <c r="V143" s="33"/>
      <c r="W143" s="33"/>
      <c r="X143" s="33"/>
      <c r="Y143" s="33"/>
      <c r="Z143" s="33"/>
      <c r="AA143" s="33"/>
      <c r="AB143" s="33"/>
      <c r="AC143" s="33"/>
      <c r="AD143" s="33"/>
      <c r="AE143" s="33"/>
      <c r="AT143" s="16" t="s">
        <v>164</v>
      </c>
      <c r="AU143" s="16" t="s">
        <v>86</v>
      </c>
    </row>
    <row r="144" spans="1:65" s="13" customFormat="1" ht="11.25">
      <c r="B144" s="225"/>
      <c r="C144" s="226"/>
      <c r="D144" s="220" t="s">
        <v>168</v>
      </c>
      <c r="E144" s="227" t="s">
        <v>1</v>
      </c>
      <c r="F144" s="228" t="s">
        <v>1317</v>
      </c>
      <c r="G144" s="226"/>
      <c r="H144" s="229">
        <v>8</v>
      </c>
      <c r="I144" s="230"/>
      <c r="J144" s="226"/>
      <c r="K144" s="226"/>
      <c r="L144" s="231"/>
      <c r="M144" s="232"/>
      <c r="N144" s="233"/>
      <c r="O144" s="233"/>
      <c r="P144" s="233"/>
      <c r="Q144" s="233"/>
      <c r="R144" s="233"/>
      <c r="S144" s="233"/>
      <c r="T144" s="234"/>
      <c r="AT144" s="235" t="s">
        <v>168</v>
      </c>
      <c r="AU144" s="235" t="s">
        <v>86</v>
      </c>
      <c r="AV144" s="13" t="s">
        <v>86</v>
      </c>
      <c r="AW144" s="13" t="s">
        <v>34</v>
      </c>
      <c r="AX144" s="13" t="s">
        <v>77</v>
      </c>
      <c r="AY144" s="235" t="s">
        <v>154</v>
      </c>
    </row>
    <row r="145" spans="1:65" s="14" customFormat="1" ht="11.25">
      <c r="B145" s="236"/>
      <c r="C145" s="237"/>
      <c r="D145" s="220" t="s">
        <v>168</v>
      </c>
      <c r="E145" s="238" t="s">
        <v>1</v>
      </c>
      <c r="F145" s="239" t="s">
        <v>190</v>
      </c>
      <c r="G145" s="237"/>
      <c r="H145" s="240">
        <v>8</v>
      </c>
      <c r="I145" s="241"/>
      <c r="J145" s="237"/>
      <c r="K145" s="237"/>
      <c r="L145" s="242"/>
      <c r="M145" s="243"/>
      <c r="N145" s="244"/>
      <c r="O145" s="244"/>
      <c r="P145" s="244"/>
      <c r="Q145" s="244"/>
      <c r="R145" s="244"/>
      <c r="S145" s="244"/>
      <c r="T145" s="245"/>
      <c r="AT145" s="246" t="s">
        <v>168</v>
      </c>
      <c r="AU145" s="246" t="s">
        <v>86</v>
      </c>
      <c r="AV145" s="14" t="s">
        <v>162</v>
      </c>
      <c r="AW145" s="14" t="s">
        <v>34</v>
      </c>
      <c r="AX145" s="14" t="s">
        <v>84</v>
      </c>
      <c r="AY145" s="246" t="s">
        <v>154</v>
      </c>
    </row>
    <row r="146" spans="1:65" s="2" customFormat="1" ht="16.5" customHeight="1">
      <c r="A146" s="33"/>
      <c r="B146" s="34"/>
      <c r="C146" s="207" t="s">
        <v>155</v>
      </c>
      <c r="D146" s="207" t="s">
        <v>157</v>
      </c>
      <c r="E146" s="208" t="s">
        <v>1322</v>
      </c>
      <c r="F146" s="209" t="s">
        <v>1323</v>
      </c>
      <c r="G146" s="210" t="s">
        <v>198</v>
      </c>
      <c r="H146" s="211">
        <v>8</v>
      </c>
      <c r="I146" s="212"/>
      <c r="J146" s="213">
        <f>ROUND(I146*H146,2)</f>
        <v>0</v>
      </c>
      <c r="K146" s="209" t="s">
        <v>1305</v>
      </c>
      <c r="L146" s="38"/>
      <c r="M146" s="214" t="s">
        <v>1</v>
      </c>
      <c r="N146" s="215" t="s">
        <v>42</v>
      </c>
      <c r="O146" s="70"/>
      <c r="P146" s="216">
        <f>O146*H146</f>
        <v>0</v>
      </c>
      <c r="Q146" s="216">
        <v>0</v>
      </c>
      <c r="R146" s="216">
        <f>Q146*H146</f>
        <v>0</v>
      </c>
      <c r="S146" s="216">
        <v>0</v>
      </c>
      <c r="T146" s="217">
        <f>S146*H146</f>
        <v>0</v>
      </c>
      <c r="U146" s="33"/>
      <c r="V146" s="33"/>
      <c r="W146" s="33"/>
      <c r="X146" s="33"/>
      <c r="Y146" s="33"/>
      <c r="Z146" s="33"/>
      <c r="AA146" s="33"/>
      <c r="AB146" s="33"/>
      <c r="AC146" s="33"/>
      <c r="AD146" s="33"/>
      <c r="AE146" s="33"/>
      <c r="AR146" s="218" t="s">
        <v>162</v>
      </c>
      <c r="AT146" s="218" t="s">
        <v>157</v>
      </c>
      <c r="AU146" s="218" t="s">
        <v>86</v>
      </c>
      <c r="AY146" s="16" t="s">
        <v>154</v>
      </c>
      <c r="BE146" s="219">
        <f>IF(N146="základní",J146,0)</f>
        <v>0</v>
      </c>
      <c r="BF146" s="219">
        <f>IF(N146="snížená",J146,0)</f>
        <v>0</v>
      </c>
      <c r="BG146" s="219">
        <f>IF(N146="zákl. přenesená",J146,0)</f>
        <v>0</v>
      </c>
      <c r="BH146" s="219">
        <f>IF(N146="sníž. přenesená",J146,0)</f>
        <v>0</v>
      </c>
      <c r="BI146" s="219">
        <f>IF(N146="nulová",J146,0)</f>
        <v>0</v>
      </c>
      <c r="BJ146" s="16" t="s">
        <v>84</v>
      </c>
      <c r="BK146" s="219">
        <f>ROUND(I146*H146,2)</f>
        <v>0</v>
      </c>
      <c r="BL146" s="16" t="s">
        <v>162</v>
      </c>
      <c r="BM146" s="218" t="s">
        <v>1324</v>
      </c>
    </row>
    <row r="147" spans="1:65" s="2" customFormat="1" ht="11.25">
      <c r="A147" s="33"/>
      <c r="B147" s="34"/>
      <c r="C147" s="35"/>
      <c r="D147" s="220" t="s">
        <v>164</v>
      </c>
      <c r="E147" s="35"/>
      <c r="F147" s="221" t="s">
        <v>1323</v>
      </c>
      <c r="G147" s="35"/>
      <c r="H147" s="35"/>
      <c r="I147" s="121"/>
      <c r="J147" s="35"/>
      <c r="K147" s="35"/>
      <c r="L147" s="38"/>
      <c r="M147" s="222"/>
      <c r="N147" s="223"/>
      <c r="O147" s="70"/>
      <c r="P147" s="70"/>
      <c r="Q147" s="70"/>
      <c r="R147" s="70"/>
      <c r="S147" s="70"/>
      <c r="T147" s="71"/>
      <c r="U147" s="33"/>
      <c r="V147" s="33"/>
      <c r="W147" s="33"/>
      <c r="X147" s="33"/>
      <c r="Y147" s="33"/>
      <c r="Z147" s="33"/>
      <c r="AA147" s="33"/>
      <c r="AB147" s="33"/>
      <c r="AC147" s="33"/>
      <c r="AD147" s="33"/>
      <c r="AE147" s="33"/>
      <c r="AT147" s="16" t="s">
        <v>164</v>
      </c>
      <c r="AU147" s="16" t="s">
        <v>86</v>
      </c>
    </row>
    <row r="148" spans="1:65" s="13" customFormat="1" ht="11.25">
      <c r="B148" s="225"/>
      <c r="C148" s="226"/>
      <c r="D148" s="220" t="s">
        <v>168</v>
      </c>
      <c r="E148" s="227" t="s">
        <v>1</v>
      </c>
      <c r="F148" s="228" t="s">
        <v>1317</v>
      </c>
      <c r="G148" s="226"/>
      <c r="H148" s="229">
        <v>8</v>
      </c>
      <c r="I148" s="230"/>
      <c r="J148" s="226"/>
      <c r="K148" s="226"/>
      <c r="L148" s="231"/>
      <c r="M148" s="232"/>
      <c r="N148" s="233"/>
      <c r="O148" s="233"/>
      <c r="P148" s="233"/>
      <c r="Q148" s="233"/>
      <c r="R148" s="233"/>
      <c r="S148" s="233"/>
      <c r="T148" s="234"/>
      <c r="AT148" s="235" t="s">
        <v>168</v>
      </c>
      <c r="AU148" s="235" t="s">
        <v>86</v>
      </c>
      <c r="AV148" s="13" t="s">
        <v>86</v>
      </c>
      <c r="AW148" s="13" t="s">
        <v>34</v>
      </c>
      <c r="AX148" s="13" t="s">
        <v>77</v>
      </c>
      <c r="AY148" s="235" t="s">
        <v>154</v>
      </c>
    </row>
    <row r="149" spans="1:65" s="14" customFormat="1" ht="11.25">
      <c r="B149" s="236"/>
      <c r="C149" s="237"/>
      <c r="D149" s="220" t="s">
        <v>168</v>
      </c>
      <c r="E149" s="238" t="s">
        <v>1</v>
      </c>
      <c r="F149" s="239" t="s">
        <v>190</v>
      </c>
      <c r="G149" s="237"/>
      <c r="H149" s="240">
        <v>8</v>
      </c>
      <c r="I149" s="241"/>
      <c r="J149" s="237"/>
      <c r="K149" s="237"/>
      <c r="L149" s="242"/>
      <c r="M149" s="243"/>
      <c r="N149" s="244"/>
      <c r="O149" s="244"/>
      <c r="P149" s="244"/>
      <c r="Q149" s="244"/>
      <c r="R149" s="244"/>
      <c r="S149" s="244"/>
      <c r="T149" s="245"/>
      <c r="AT149" s="246" t="s">
        <v>168</v>
      </c>
      <c r="AU149" s="246" t="s">
        <v>86</v>
      </c>
      <c r="AV149" s="14" t="s">
        <v>162</v>
      </c>
      <c r="AW149" s="14" t="s">
        <v>34</v>
      </c>
      <c r="AX149" s="14" t="s">
        <v>84</v>
      </c>
      <c r="AY149" s="246" t="s">
        <v>154</v>
      </c>
    </row>
    <row r="150" spans="1:65" s="2" customFormat="1" ht="16.5" customHeight="1">
      <c r="A150" s="33"/>
      <c r="B150" s="34"/>
      <c r="C150" s="207" t="s">
        <v>195</v>
      </c>
      <c r="D150" s="207" t="s">
        <v>157</v>
      </c>
      <c r="E150" s="208" t="s">
        <v>1325</v>
      </c>
      <c r="F150" s="209" t="s">
        <v>1326</v>
      </c>
      <c r="G150" s="210" t="s">
        <v>185</v>
      </c>
      <c r="H150" s="211">
        <v>8</v>
      </c>
      <c r="I150" s="212"/>
      <c r="J150" s="213">
        <f>ROUND(I150*H150,2)</f>
        <v>0</v>
      </c>
      <c r="K150" s="209" t="s">
        <v>1305</v>
      </c>
      <c r="L150" s="38"/>
      <c r="M150" s="214" t="s">
        <v>1</v>
      </c>
      <c r="N150" s="215" t="s">
        <v>42</v>
      </c>
      <c r="O150" s="70"/>
      <c r="P150" s="216">
        <f>O150*H150</f>
        <v>0</v>
      </c>
      <c r="Q150" s="216">
        <v>0</v>
      </c>
      <c r="R150" s="216">
        <f>Q150*H150</f>
        <v>0</v>
      </c>
      <c r="S150" s="216">
        <v>0</v>
      </c>
      <c r="T150" s="217">
        <f>S150*H150</f>
        <v>0</v>
      </c>
      <c r="U150" s="33"/>
      <c r="V150" s="33"/>
      <c r="W150" s="33"/>
      <c r="X150" s="33"/>
      <c r="Y150" s="33"/>
      <c r="Z150" s="33"/>
      <c r="AA150" s="33"/>
      <c r="AB150" s="33"/>
      <c r="AC150" s="33"/>
      <c r="AD150" s="33"/>
      <c r="AE150" s="33"/>
      <c r="AR150" s="218" t="s">
        <v>162</v>
      </c>
      <c r="AT150" s="218" t="s">
        <v>157</v>
      </c>
      <c r="AU150" s="218" t="s">
        <v>86</v>
      </c>
      <c r="AY150" s="16" t="s">
        <v>154</v>
      </c>
      <c r="BE150" s="219">
        <f>IF(N150="základní",J150,0)</f>
        <v>0</v>
      </c>
      <c r="BF150" s="219">
        <f>IF(N150="snížená",J150,0)</f>
        <v>0</v>
      </c>
      <c r="BG150" s="219">
        <f>IF(N150="zákl. přenesená",J150,0)</f>
        <v>0</v>
      </c>
      <c r="BH150" s="219">
        <f>IF(N150="sníž. přenesená",J150,0)</f>
        <v>0</v>
      </c>
      <c r="BI150" s="219">
        <f>IF(N150="nulová",J150,0)</f>
        <v>0</v>
      </c>
      <c r="BJ150" s="16" t="s">
        <v>84</v>
      </c>
      <c r="BK150" s="219">
        <f>ROUND(I150*H150,2)</f>
        <v>0</v>
      </c>
      <c r="BL150" s="16" t="s">
        <v>162</v>
      </c>
      <c r="BM150" s="218" t="s">
        <v>1327</v>
      </c>
    </row>
    <row r="151" spans="1:65" s="2" customFormat="1" ht="11.25">
      <c r="A151" s="33"/>
      <c r="B151" s="34"/>
      <c r="C151" s="35"/>
      <c r="D151" s="220" t="s">
        <v>164</v>
      </c>
      <c r="E151" s="35"/>
      <c r="F151" s="221" t="s">
        <v>1328</v>
      </c>
      <c r="G151" s="35"/>
      <c r="H151" s="35"/>
      <c r="I151" s="121"/>
      <c r="J151" s="35"/>
      <c r="K151" s="35"/>
      <c r="L151" s="38"/>
      <c r="M151" s="222"/>
      <c r="N151" s="223"/>
      <c r="O151" s="70"/>
      <c r="P151" s="70"/>
      <c r="Q151" s="70"/>
      <c r="R151" s="70"/>
      <c r="S151" s="70"/>
      <c r="T151" s="71"/>
      <c r="U151" s="33"/>
      <c r="V151" s="33"/>
      <c r="W151" s="33"/>
      <c r="X151" s="33"/>
      <c r="Y151" s="33"/>
      <c r="Z151" s="33"/>
      <c r="AA151" s="33"/>
      <c r="AB151" s="33"/>
      <c r="AC151" s="33"/>
      <c r="AD151" s="33"/>
      <c r="AE151" s="33"/>
      <c r="AT151" s="16" t="s">
        <v>164</v>
      </c>
      <c r="AU151" s="16" t="s">
        <v>86</v>
      </c>
    </row>
    <row r="152" spans="1:65" s="13" customFormat="1" ht="11.25">
      <c r="B152" s="225"/>
      <c r="C152" s="226"/>
      <c r="D152" s="220" t="s">
        <v>168</v>
      </c>
      <c r="E152" s="227" t="s">
        <v>1</v>
      </c>
      <c r="F152" s="228" t="s">
        <v>1317</v>
      </c>
      <c r="G152" s="226"/>
      <c r="H152" s="229">
        <v>8</v>
      </c>
      <c r="I152" s="230"/>
      <c r="J152" s="226"/>
      <c r="K152" s="226"/>
      <c r="L152" s="231"/>
      <c r="M152" s="232"/>
      <c r="N152" s="233"/>
      <c r="O152" s="233"/>
      <c r="P152" s="233"/>
      <c r="Q152" s="233"/>
      <c r="R152" s="233"/>
      <c r="S152" s="233"/>
      <c r="T152" s="234"/>
      <c r="AT152" s="235" t="s">
        <v>168</v>
      </c>
      <c r="AU152" s="235" t="s">
        <v>86</v>
      </c>
      <c r="AV152" s="13" t="s">
        <v>86</v>
      </c>
      <c r="AW152" s="13" t="s">
        <v>34</v>
      </c>
      <c r="AX152" s="13" t="s">
        <v>77</v>
      </c>
      <c r="AY152" s="235" t="s">
        <v>154</v>
      </c>
    </row>
    <row r="153" spans="1:65" s="14" customFormat="1" ht="11.25">
      <c r="B153" s="236"/>
      <c r="C153" s="237"/>
      <c r="D153" s="220" t="s">
        <v>168</v>
      </c>
      <c r="E153" s="238" t="s">
        <v>1</v>
      </c>
      <c r="F153" s="239" t="s">
        <v>190</v>
      </c>
      <c r="G153" s="237"/>
      <c r="H153" s="240">
        <v>8</v>
      </c>
      <c r="I153" s="241"/>
      <c r="J153" s="237"/>
      <c r="K153" s="237"/>
      <c r="L153" s="242"/>
      <c r="M153" s="243"/>
      <c r="N153" s="244"/>
      <c r="O153" s="244"/>
      <c r="P153" s="244"/>
      <c r="Q153" s="244"/>
      <c r="R153" s="244"/>
      <c r="S153" s="244"/>
      <c r="T153" s="245"/>
      <c r="AT153" s="246" t="s">
        <v>168</v>
      </c>
      <c r="AU153" s="246" t="s">
        <v>86</v>
      </c>
      <c r="AV153" s="14" t="s">
        <v>162</v>
      </c>
      <c r="AW153" s="14" t="s">
        <v>34</v>
      </c>
      <c r="AX153" s="14" t="s">
        <v>84</v>
      </c>
      <c r="AY153" s="246" t="s">
        <v>154</v>
      </c>
    </row>
    <row r="154" spans="1:65" s="12" customFormat="1" ht="22.9" customHeight="1">
      <c r="B154" s="191"/>
      <c r="C154" s="192"/>
      <c r="D154" s="193" t="s">
        <v>76</v>
      </c>
      <c r="E154" s="205" t="s">
        <v>86</v>
      </c>
      <c r="F154" s="205" t="s">
        <v>1329</v>
      </c>
      <c r="G154" s="192"/>
      <c r="H154" s="192"/>
      <c r="I154" s="195"/>
      <c r="J154" s="206">
        <f>BK154</f>
        <v>0</v>
      </c>
      <c r="K154" s="192"/>
      <c r="L154" s="197"/>
      <c r="M154" s="198"/>
      <c r="N154" s="199"/>
      <c r="O154" s="199"/>
      <c r="P154" s="200">
        <v>0</v>
      </c>
      <c r="Q154" s="199"/>
      <c r="R154" s="200">
        <v>0</v>
      </c>
      <c r="S154" s="199"/>
      <c r="T154" s="201">
        <v>0</v>
      </c>
      <c r="AR154" s="202" t="s">
        <v>84</v>
      </c>
      <c r="AT154" s="203" t="s">
        <v>76</v>
      </c>
      <c r="AU154" s="203" t="s">
        <v>84</v>
      </c>
      <c r="AY154" s="202" t="s">
        <v>154</v>
      </c>
      <c r="BK154" s="204">
        <v>0</v>
      </c>
    </row>
    <row r="155" spans="1:65" s="12" customFormat="1" ht="22.9" customHeight="1">
      <c r="B155" s="191"/>
      <c r="C155" s="192"/>
      <c r="D155" s="193" t="s">
        <v>76</v>
      </c>
      <c r="E155" s="205" t="s">
        <v>155</v>
      </c>
      <c r="F155" s="205" t="s">
        <v>156</v>
      </c>
      <c r="G155" s="192"/>
      <c r="H155" s="192"/>
      <c r="I155" s="195"/>
      <c r="J155" s="206">
        <f>BK155</f>
        <v>0</v>
      </c>
      <c r="K155" s="192"/>
      <c r="L155" s="197"/>
      <c r="M155" s="198"/>
      <c r="N155" s="199"/>
      <c r="O155" s="199"/>
      <c r="P155" s="200">
        <f>SUM(P156:P157)</f>
        <v>0</v>
      </c>
      <c r="Q155" s="199"/>
      <c r="R155" s="200">
        <f>SUM(R156:R157)</f>
        <v>0</v>
      </c>
      <c r="S155" s="199"/>
      <c r="T155" s="201">
        <f>SUM(T156:T157)</f>
        <v>0</v>
      </c>
      <c r="AR155" s="202" t="s">
        <v>84</v>
      </c>
      <c r="AT155" s="203" t="s">
        <v>76</v>
      </c>
      <c r="AU155" s="203" t="s">
        <v>84</v>
      </c>
      <c r="AY155" s="202" t="s">
        <v>154</v>
      </c>
      <c r="BK155" s="204">
        <f>SUM(BK156:BK157)</f>
        <v>0</v>
      </c>
    </row>
    <row r="156" spans="1:65" s="2" customFormat="1" ht="16.5" customHeight="1">
      <c r="A156" s="33"/>
      <c r="B156" s="34"/>
      <c r="C156" s="207" t="s">
        <v>202</v>
      </c>
      <c r="D156" s="207" t="s">
        <v>157</v>
      </c>
      <c r="E156" s="208" t="s">
        <v>1330</v>
      </c>
      <c r="F156" s="209" t="s">
        <v>1331</v>
      </c>
      <c r="G156" s="210" t="s">
        <v>172</v>
      </c>
      <c r="H156" s="211">
        <v>170</v>
      </c>
      <c r="I156" s="212"/>
      <c r="J156" s="213">
        <f>ROUND(I156*H156,2)</f>
        <v>0</v>
      </c>
      <c r="K156" s="209" t="s">
        <v>1305</v>
      </c>
      <c r="L156" s="38"/>
      <c r="M156" s="214" t="s">
        <v>1</v>
      </c>
      <c r="N156" s="215" t="s">
        <v>42</v>
      </c>
      <c r="O156" s="70"/>
      <c r="P156" s="216">
        <f>O156*H156</f>
        <v>0</v>
      </c>
      <c r="Q156" s="216">
        <v>0</v>
      </c>
      <c r="R156" s="216">
        <f>Q156*H156</f>
        <v>0</v>
      </c>
      <c r="S156" s="216">
        <v>0</v>
      </c>
      <c r="T156" s="217">
        <f>S156*H156</f>
        <v>0</v>
      </c>
      <c r="U156" s="33"/>
      <c r="V156" s="33"/>
      <c r="W156" s="33"/>
      <c r="X156" s="33"/>
      <c r="Y156" s="33"/>
      <c r="Z156" s="33"/>
      <c r="AA156" s="33"/>
      <c r="AB156" s="33"/>
      <c r="AC156" s="33"/>
      <c r="AD156" s="33"/>
      <c r="AE156" s="33"/>
      <c r="AR156" s="218" t="s">
        <v>162</v>
      </c>
      <c r="AT156" s="218" t="s">
        <v>157</v>
      </c>
      <c r="AU156" s="218" t="s">
        <v>86</v>
      </c>
      <c r="AY156" s="16" t="s">
        <v>154</v>
      </c>
      <c r="BE156" s="219">
        <f>IF(N156="základní",J156,0)</f>
        <v>0</v>
      </c>
      <c r="BF156" s="219">
        <f>IF(N156="snížená",J156,0)</f>
        <v>0</v>
      </c>
      <c r="BG156" s="219">
        <f>IF(N156="zákl. přenesená",J156,0)</f>
        <v>0</v>
      </c>
      <c r="BH156" s="219">
        <f>IF(N156="sníž. přenesená",J156,0)</f>
        <v>0</v>
      </c>
      <c r="BI156" s="219">
        <f>IF(N156="nulová",J156,0)</f>
        <v>0</v>
      </c>
      <c r="BJ156" s="16" t="s">
        <v>84</v>
      </c>
      <c r="BK156" s="219">
        <f>ROUND(I156*H156,2)</f>
        <v>0</v>
      </c>
      <c r="BL156" s="16" t="s">
        <v>162</v>
      </c>
      <c r="BM156" s="218" t="s">
        <v>1332</v>
      </c>
    </row>
    <row r="157" spans="1:65" s="2" customFormat="1" ht="19.5">
      <c r="A157" s="33"/>
      <c r="B157" s="34"/>
      <c r="C157" s="35"/>
      <c r="D157" s="220" t="s">
        <v>164</v>
      </c>
      <c r="E157" s="35"/>
      <c r="F157" s="221" t="s">
        <v>1333</v>
      </c>
      <c r="G157" s="35"/>
      <c r="H157" s="35"/>
      <c r="I157" s="121"/>
      <c r="J157" s="35"/>
      <c r="K157" s="35"/>
      <c r="L157" s="38"/>
      <c r="M157" s="222"/>
      <c r="N157" s="223"/>
      <c r="O157" s="70"/>
      <c r="P157" s="70"/>
      <c r="Q157" s="70"/>
      <c r="R157" s="70"/>
      <c r="S157" s="70"/>
      <c r="T157" s="71"/>
      <c r="U157" s="33"/>
      <c r="V157" s="33"/>
      <c r="W157" s="33"/>
      <c r="X157" s="33"/>
      <c r="Y157" s="33"/>
      <c r="Z157" s="33"/>
      <c r="AA157" s="33"/>
      <c r="AB157" s="33"/>
      <c r="AC157" s="33"/>
      <c r="AD157" s="33"/>
      <c r="AE157" s="33"/>
      <c r="AT157" s="16" t="s">
        <v>164</v>
      </c>
      <c r="AU157" s="16" t="s">
        <v>86</v>
      </c>
    </row>
    <row r="158" spans="1:65" s="12" customFormat="1" ht="22.9" customHeight="1">
      <c r="B158" s="191"/>
      <c r="C158" s="192"/>
      <c r="D158" s="193" t="s">
        <v>76</v>
      </c>
      <c r="E158" s="205" t="s">
        <v>214</v>
      </c>
      <c r="F158" s="205" t="s">
        <v>1334</v>
      </c>
      <c r="G158" s="192"/>
      <c r="H158" s="192"/>
      <c r="I158" s="195"/>
      <c r="J158" s="206">
        <f>BK158</f>
        <v>0</v>
      </c>
      <c r="K158" s="192"/>
      <c r="L158" s="197"/>
      <c r="M158" s="198"/>
      <c r="N158" s="199"/>
      <c r="O158" s="199"/>
      <c r="P158" s="200">
        <f>SUM(P159:P166)</f>
        <v>0</v>
      </c>
      <c r="Q158" s="199"/>
      <c r="R158" s="200">
        <f>SUM(R159:R166)</f>
        <v>25.7805</v>
      </c>
      <c r="S158" s="199"/>
      <c r="T158" s="201">
        <f>SUM(T159:T166)</f>
        <v>15.840000000000002</v>
      </c>
      <c r="AR158" s="202" t="s">
        <v>84</v>
      </c>
      <c r="AT158" s="203" t="s">
        <v>76</v>
      </c>
      <c r="AU158" s="203" t="s">
        <v>84</v>
      </c>
      <c r="AY158" s="202" t="s">
        <v>154</v>
      </c>
      <c r="BK158" s="204">
        <f>SUM(BK159:BK166)</f>
        <v>0</v>
      </c>
    </row>
    <row r="159" spans="1:65" s="2" customFormat="1" ht="16.5" customHeight="1">
      <c r="A159" s="33"/>
      <c r="B159" s="34"/>
      <c r="C159" s="207" t="s">
        <v>208</v>
      </c>
      <c r="D159" s="207" t="s">
        <v>157</v>
      </c>
      <c r="E159" s="208" t="s">
        <v>1335</v>
      </c>
      <c r="F159" s="209" t="s">
        <v>1336</v>
      </c>
      <c r="G159" s="210" t="s">
        <v>172</v>
      </c>
      <c r="H159" s="211">
        <v>170</v>
      </c>
      <c r="I159" s="212"/>
      <c r="J159" s="213">
        <f>ROUND(I159*H159,2)</f>
        <v>0</v>
      </c>
      <c r="K159" s="209" t="s">
        <v>1305</v>
      </c>
      <c r="L159" s="38"/>
      <c r="M159" s="214" t="s">
        <v>1</v>
      </c>
      <c r="N159" s="215" t="s">
        <v>42</v>
      </c>
      <c r="O159" s="70"/>
      <c r="P159" s="216">
        <f>O159*H159</f>
        <v>0</v>
      </c>
      <c r="Q159" s="216">
        <v>3.8999999999999999E-4</v>
      </c>
      <c r="R159" s="216">
        <f>Q159*H159</f>
        <v>6.6299999999999998E-2</v>
      </c>
      <c r="S159" s="216">
        <v>0</v>
      </c>
      <c r="T159" s="217">
        <f>S159*H159</f>
        <v>0</v>
      </c>
      <c r="U159" s="33"/>
      <c r="V159" s="33"/>
      <c r="W159" s="33"/>
      <c r="X159" s="33"/>
      <c r="Y159" s="33"/>
      <c r="Z159" s="33"/>
      <c r="AA159" s="33"/>
      <c r="AB159" s="33"/>
      <c r="AC159" s="33"/>
      <c r="AD159" s="33"/>
      <c r="AE159" s="33"/>
      <c r="AR159" s="218" t="s">
        <v>162</v>
      </c>
      <c r="AT159" s="218" t="s">
        <v>157</v>
      </c>
      <c r="AU159" s="218" t="s">
        <v>86</v>
      </c>
      <c r="AY159" s="16" t="s">
        <v>154</v>
      </c>
      <c r="BE159" s="219">
        <f>IF(N159="základní",J159,0)</f>
        <v>0</v>
      </c>
      <c r="BF159" s="219">
        <f>IF(N159="snížená",J159,0)</f>
        <v>0</v>
      </c>
      <c r="BG159" s="219">
        <f>IF(N159="zákl. přenesená",J159,0)</f>
        <v>0</v>
      </c>
      <c r="BH159" s="219">
        <f>IF(N159="sníž. přenesená",J159,0)</f>
        <v>0</v>
      </c>
      <c r="BI159" s="219">
        <f>IF(N159="nulová",J159,0)</f>
        <v>0</v>
      </c>
      <c r="BJ159" s="16" t="s">
        <v>84</v>
      </c>
      <c r="BK159" s="219">
        <f>ROUND(I159*H159,2)</f>
        <v>0</v>
      </c>
      <c r="BL159" s="16" t="s">
        <v>162</v>
      </c>
      <c r="BM159" s="218" t="s">
        <v>1337</v>
      </c>
    </row>
    <row r="160" spans="1:65" s="2" customFormat="1" ht="11.25">
      <c r="A160" s="33"/>
      <c r="B160" s="34"/>
      <c r="C160" s="35"/>
      <c r="D160" s="220" t="s">
        <v>164</v>
      </c>
      <c r="E160" s="35"/>
      <c r="F160" s="221" t="s">
        <v>1336</v>
      </c>
      <c r="G160" s="35"/>
      <c r="H160" s="35"/>
      <c r="I160" s="121"/>
      <c r="J160" s="35"/>
      <c r="K160" s="35"/>
      <c r="L160" s="38"/>
      <c r="M160" s="222"/>
      <c r="N160" s="223"/>
      <c r="O160" s="70"/>
      <c r="P160" s="70"/>
      <c r="Q160" s="70"/>
      <c r="R160" s="70"/>
      <c r="S160" s="70"/>
      <c r="T160" s="71"/>
      <c r="U160" s="33"/>
      <c r="V160" s="33"/>
      <c r="W160" s="33"/>
      <c r="X160" s="33"/>
      <c r="Y160" s="33"/>
      <c r="Z160" s="33"/>
      <c r="AA160" s="33"/>
      <c r="AB160" s="33"/>
      <c r="AC160" s="33"/>
      <c r="AD160" s="33"/>
      <c r="AE160" s="33"/>
      <c r="AT160" s="16" t="s">
        <v>164</v>
      </c>
      <c r="AU160" s="16" t="s">
        <v>86</v>
      </c>
    </row>
    <row r="161" spans="1:65" s="2" customFormat="1" ht="16.5" customHeight="1">
      <c r="A161" s="33"/>
      <c r="B161" s="34"/>
      <c r="C161" s="207" t="s">
        <v>214</v>
      </c>
      <c r="D161" s="207" t="s">
        <v>157</v>
      </c>
      <c r="E161" s="208" t="s">
        <v>1338</v>
      </c>
      <c r="F161" s="209" t="s">
        <v>1339</v>
      </c>
      <c r="G161" s="210" t="s">
        <v>172</v>
      </c>
      <c r="H161" s="211">
        <v>170</v>
      </c>
      <c r="I161" s="212"/>
      <c r="J161" s="213">
        <f>ROUND(I161*H161,2)</f>
        <v>0</v>
      </c>
      <c r="K161" s="209" t="s">
        <v>1305</v>
      </c>
      <c r="L161" s="38"/>
      <c r="M161" s="214" t="s">
        <v>1</v>
      </c>
      <c r="N161" s="215" t="s">
        <v>42</v>
      </c>
      <c r="O161" s="70"/>
      <c r="P161" s="216">
        <f>O161*H161</f>
        <v>0</v>
      </c>
      <c r="Q161" s="216">
        <v>0.15126000000000001</v>
      </c>
      <c r="R161" s="216">
        <f>Q161*H161</f>
        <v>25.714200000000002</v>
      </c>
      <c r="S161" s="216">
        <v>0</v>
      </c>
      <c r="T161" s="217">
        <f>S161*H161</f>
        <v>0</v>
      </c>
      <c r="U161" s="33"/>
      <c r="V161" s="33"/>
      <c r="W161" s="33"/>
      <c r="X161" s="33"/>
      <c r="Y161" s="33"/>
      <c r="Z161" s="33"/>
      <c r="AA161" s="33"/>
      <c r="AB161" s="33"/>
      <c r="AC161" s="33"/>
      <c r="AD161" s="33"/>
      <c r="AE161" s="33"/>
      <c r="AR161" s="218" t="s">
        <v>162</v>
      </c>
      <c r="AT161" s="218" t="s">
        <v>157</v>
      </c>
      <c r="AU161" s="218" t="s">
        <v>86</v>
      </c>
      <c r="AY161" s="16" t="s">
        <v>154</v>
      </c>
      <c r="BE161" s="219">
        <f>IF(N161="základní",J161,0)</f>
        <v>0</v>
      </c>
      <c r="BF161" s="219">
        <f>IF(N161="snížená",J161,0)</f>
        <v>0</v>
      </c>
      <c r="BG161" s="219">
        <f>IF(N161="zákl. přenesená",J161,0)</f>
        <v>0</v>
      </c>
      <c r="BH161" s="219">
        <f>IF(N161="sníž. přenesená",J161,0)</f>
        <v>0</v>
      </c>
      <c r="BI161" s="219">
        <f>IF(N161="nulová",J161,0)</f>
        <v>0</v>
      </c>
      <c r="BJ161" s="16" t="s">
        <v>84</v>
      </c>
      <c r="BK161" s="219">
        <f>ROUND(I161*H161,2)</f>
        <v>0</v>
      </c>
      <c r="BL161" s="16" t="s">
        <v>162</v>
      </c>
      <c r="BM161" s="218" t="s">
        <v>1340</v>
      </c>
    </row>
    <row r="162" spans="1:65" s="2" customFormat="1" ht="19.5">
      <c r="A162" s="33"/>
      <c r="B162" s="34"/>
      <c r="C162" s="35"/>
      <c r="D162" s="220" t="s">
        <v>164</v>
      </c>
      <c r="E162" s="35"/>
      <c r="F162" s="221" t="s">
        <v>1341</v>
      </c>
      <c r="G162" s="35"/>
      <c r="H162" s="35"/>
      <c r="I162" s="121"/>
      <c r="J162" s="35"/>
      <c r="K162" s="35"/>
      <c r="L162" s="38"/>
      <c r="M162" s="222"/>
      <c r="N162" s="223"/>
      <c r="O162" s="70"/>
      <c r="P162" s="70"/>
      <c r="Q162" s="70"/>
      <c r="R162" s="70"/>
      <c r="S162" s="70"/>
      <c r="T162" s="71"/>
      <c r="U162" s="33"/>
      <c r="V162" s="33"/>
      <c r="W162" s="33"/>
      <c r="X162" s="33"/>
      <c r="Y162" s="33"/>
      <c r="Z162" s="33"/>
      <c r="AA162" s="33"/>
      <c r="AB162" s="33"/>
      <c r="AC162" s="33"/>
      <c r="AD162" s="33"/>
      <c r="AE162" s="33"/>
      <c r="AT162" s="16" t="s">
        <v>164</v>
      </c>
      <c r="AU162" s="16" t="s">
        <v>86</v>
      </c>
    </row>
    <row r="163" spans="1:65" s="2" customFormat="1" ht="16.5" customHeight="1">
      <c r="A163" s="33"/>
      <c r="B163" s="34"/>
      <c r="C163" s="207" t="s">
        <v>220</v>
      </c>
      <c r="D163" s="207" t="s">
        <v>157</v>
      </c>
      <c r="E163" s="208" t="s">
        <v>1342</v>
      </c>
      <c r="F163" s="209" t="s">
        <v>1343</v>
      </c>
      <c r="G163" s="210" t="s">
        <v>198</v>
      </c>
      <c r="H163" s="211">
        <v>7.2</v>
      </c>
      <c r="I163" s="212"/>
      <c r="J163" s="213">
        <f>ROUND(I163*H163,2)</f>
        <v>0</v>
      </c>
      <c r="K163" s="209" t="s">
        <v>1305</v>
      </c>
      <c r="L163" s="38"/>
      <c r="M163" s="214" t="s">
        <v>1</v>
      </c>
      <c r="N163" s="215" t="s">
        <v>42</v>
      </c>
      <c r="O163" s="70"/>
      <c r="P163" s="216">
        <f>O163*H163</f>
        <v>0</v>
      </c>
      <c r="Q163" s="216">
        <v>0</v>
      </c>
      <c r="R163" s="216">
        <f>Q163*H163</f>
        <v>0</v>
      </c>
      <c r="S163" s="216">
        <v>2.2000000000000002</v>
      </c>
      <c r="T163" s="217">
        <f>S163*H163</f>
        <v>15.840000000000002</v>
      </c>
      <c r="U163" s="33"/>
      <c r="V163" s="33"/>
      <c r="W163" s="33"/>
      <c r="X163" s="33"/>
      <c r="Y163" s="33"/>
      <c r="Z163" s="33"/>
      <c r="AA163" s="33"/>
      <c r="AB163" s="33"/>
      <c r="AC163" s="33"/>
      <c r="AD163" s="33"/>
      <c r="AE163" s="33"/>
      <c r="AR163" s="218" t="s">
        <v>162</v>
      </c>
      <c r="AT163" s="218" t="s">
        <v>157</v>
      </c>
      <c r="AU163" s="218" t="s">
        <v>86</v>
      </c>
      <c r="AY163" s="16" t="s">
        <v>154</v>
      </c>
      <c r="BE163" s="219">
        <f>IF(N163="základní",J163,0)</f>
        <v>0</v>
      </c>
      <c r="BF163" s="219">
        <f>IF(N163="snížená",J163,0)</f>
        <v>0</v>
      </c>
      <c r="BG163" s="219">
        <f>IF(N163="zákl. přenesená",J163,0)</f>
        <v>0</v>
      </c>
      <c r="BH163" s="219">
        <f>IF(N163="sníž. přenesená",J163,0)</f>
        <v>0</v>
      </c>
      <c r="BI163" s="219">
        <f>IF(N163="nulová",J163,0)</f>
        <v>0</v>
      </c>
      <c r="BJ163" s="16" t="s">
        <v>84</v>
      </c>
      <c r="BK163" s="219">
        <f>ROUND(I163*H163,2)</f>
        <v>0</v>
      </c>
      <c r="BL163" s="16" t="s">
        <v>162</v>
      </c>
      <c r="BM163" s="218" t="s">
        <v>1344</v>
      </c>
    </row>
    <row r="164" spans="1:65" s="2" customFormat="1" ht="11.25">
      <c r="A164" s="33"/>
      <c r="B164" s="34"/>
      <c r="C164" s="35"/>
      <c r="D164" s="220" t="s">
        <v>164</v>
      </c>
      <c r="E164" s="35"/>
      <c r="F164" s="221" t="s">
        <v>1345</v>
      </c>
      <c r="G164" s="35"/>
      <c r="H164" s="35"/>
      <c r="I164" s="121"/>
      <c r="J164" s="35"/>
      <c r="K164" s="35"/>
      <c r="L164" s="38"/>
      <c r="M164" s="222"/>
      <c r="N164" s="223"/>
      <c r="O164" s="70"/>
      <c r="P164" s="70"/>
      <c r="Q164" s="70"/>
      <c r="R164" s="70"/>
      <c r="S164" s="70"/>
      <c r="T164" s="71"/>
      <c r="U164" s="33"/>
      <c r="V164" s="33"/>
      <c r="W164" s="33"/>
      <c r="X164" s="33"/>
      <c r="Y164" s="33"/>
      <c r="Z164" s="33"/>
      <c r="AA164" s="33"/>
      <c r="AB164" s="33"/>
      <c r="AC164" s="33"/>
      <c r="AD164" s="33"/>
      <c r="AE164" s="33"/>
      <c r="AT164" s="16" t="s">
        <v>164</v>
      </c>
      <c r="AU164" s="16" t="s">
        <v>86</v>
      </c>
    </row>
    <row r="165" spans="1:65" s="13" customFormat="1" ht="11.25">
      <c r="B165" s="225"/>
      <c r="C165" s="226"/>
      <c r="D165" s="220" t="s">
        <v>168</v>
      </c>
      <c r="E165" s="227" t="s">
        <v>1</v>
      </c>
      <c r="F165" s="228" t="s">
        <v>1346</v>
      </c>
      <c r="G165" s="226"/>
      <c r="H165" s="229">
        <v>7.2</v>
      </c>
      <c r="I165" s="230"/>
      <c r="J165" s="226"/>
      <c r="K165" s="226"/>
      <c r="L165" s="231"/>
      <c r="M165" s="232"/>
      <c r="N165" s="233"/>
      <c r="O165" s="233"/>
      <c r="P165" s="233"/>
      <c r="Q165" s="233"/>
      <c r="R165" s="233"/>
      <c r="S165" s="233"/>
      <c r="T165" s="234"/>
      <c r="AT165" s="235" t="s">
        <v>168</v>
      </c>
      <c r="AU165" s="235" t="s">
        <v>86</v>
      </c>
      <c r="AV165" s="13" t="s">
        <v>86</v>
      </c>
      <c r="AW165" s="13" t="s">
        <v>34</v>
      </c>
      <c r="AX165" s="13" t="s">
        <v>77</v>
      </c>
      <c r="AY165" s="235" t="s">
        <v>154</v>
      </c>
    </row>
    <row r="166" spans="1:65" s="14" customFormat="1" ht="11.25">
      <c r="B166" s="236"/>
      <c r="C166" s="237"/>
      <c r="D166" s="220" t="s">
        <v>168</v>
      </c>
      <c r="E166" s="238" t="s">
        <v>1</v>
      </c>
      <c r="F166" s="239" t="s">
        <v>190</v>
      </c>
      <c r="G166" s="237"/>
      <c r="H166" s="240">
        <v>7.2</v>
      </c>
      <c r="I166" s="241"/>
      <c r="J166" s="237"/>
      <c r="K166" s="237"/>
      <c r="L166" s="242"/>
      <c r="M166" s="243"/>
      <c r="N166" s="244"/>
      <c r="O166" s="244"/>
      <c r="P166" s="244"/>
      <c r="Q166" s="244"/>
      <c r="R166" s="244"/>
      <c r="S166" s="244"/>
      <c r="T166" s="245"/>
      <c r="AT166" s="246" t="s">
        <v>168</v>
      </c>
      <c r="AU166" s="246" t="s">
        <v>86</v>
      </c>
      <c r="AV166" s="14" t="s">
        <v>162</v>
      </c>
      <c r="AW166" s="14" t="s">
        <v>34</v>
      </c>
      <c r="AX166" s="14" t="s">
        <v>84</v>
      </c>
      <c r="AY166" s="246" t="s">
        <v>154</v>
      </c>
    </row>
    <row r="167" spans="1:65" s="12" customFormat="1" ht="22.9" customHeight="1">
      <c r="B167" s="191"/>
      <c r="C167" s="192"/>
      <c r="D167" s="193" t="s">
        <v>76</v>
      </c>
      <c r="E167" s="205" t="s">
        <v>1347</v>
      </c>
      <c r="F167" s="205" t="s">
        <v>1348</v>
      </c>
      <c r="G167" s="192"/>
      <c r="H167" s="192"/>
      <c r="I167" s="195"/>
      <c r="J167" s="206">
        <f>BK167</f>
        <v>0</v>
      </c>
      <c r="K167" s="192"/>
      <c r="L167" s="197"/>
      <c r="M167" s="198"/>
      <c r="N167" s="199"/>
      <c r="O167" s="199"/>
      <c r="P167" s="200">
        <f>SUM(P168:P171)</f>
        <v>0</v>
      </c>
      <c r="Q167" s="199"/>
      <c r="R167" s="200">
        <f>SUM(R168:R171)</f>
        <v>0</v>
      </c>
      <c r="S167" s="199"/>
      <c r="T167" s="201">
        <f>SUM(T168:T171)</f>
        <v>0</v>
      </c>
      <c r="AR167" s="202" t="s">
        <v>84</v>
      </c>
      <c r="AT167" s="203" t="s">
        <v>76</v>
      </c>
      <c r="AU167" s="203" t="s">
        <v>84</v>
      </c>
      <c r="AY167" s="202" t="s">
        <v>154</v>
      </c>
      <c r="BK167" s="204">
        <f>SUM(BK168:BK171)</f>
        <v>0</v>
      </c>
    </row>
    <row r="168" spans="1:65" s="2" customFormat="1" ht="16.5" customHeight="1">
      <c r="A168" s="33"/>
      <c r="B168" s="34"/>
      <c r="C168" s="207" t="s">
        <v>225</v>
      </c>
      <c r="D168" s="207" t="s">
        <v>157</v>
      </c>
      <c r="E168" s="208" t="s">
        <v>1349</v>
      </c>
      <c r="F168" s="209" t="s">
        <v>1350</v>
      </c>
      <c r="G168" s="210" t="s">
        <v>185</v>
      </c>
      <c r="H168" s="211">
        <v>8</v>
      </c>
      <c r="I168" s="212"/>
      <c r="J168" s="213">
        <f>ROUND(I168*H168,2)</f>
        <v>0</v>
      </c>
      <c r="K168" s="209" t="s">
        <v>1305</v>
      </c>
      <c r="L168" s="38"/>
      <c r="M168" s="214" t="s">
        <v>1</v>
      </c>
      <c r="N168" s="215" t="s">
        <v>42</v>
      </c>
      <c r="O168" s="70"/>
      <c r="P168" s="216">
        <f>O168*H168</f>
        <v>0</v>
      </c>
      <c r="Q168" s="216">
        <v>0</v>
      </c>
      <c r="R168" s="216">
        <f>Q168*H168</f>
        <v>0</v>
      </c>
      <c r="S168" s="216">
        <v>0</v>
      </c>
      <c r="T168" s="217">
        <f>S168*H168</f>
        <v>0</v>
      </c>
      <c r="U168" s="33"/>
      <c r="V168" s="33"/>
      <c r="W168" s="33"/>
      <c r="X168" s="33"/>
      <c r="Y168" s="33"/>
      <c r="Z168" s="33"/>
      <c r="AA168" s="33"/>
      <c r="AB168" s="33"/>
      <c r="AC168" s="33"/>
      <c r="AD168" s="33"/>
      <c r="AE168" s="33"/>
      <c r="AR168" s="218" t="s">
        <v>162</v>
      </c>
      <c r="AT168" s="218" t="s">
        <v>157</v>
      </c>
      <c r="AU168" s="218" t="s">
        <v>86</v>
      </c>
      <c r="AY168" s="16" t="s">
        <v>154</v>
      </c>
      <c r="BE168" s="219">
        <f>IF(N168="základní",J168,0)</f>
        <v>0</v>
      </c>
      <c r="BF168" s="219">
        <f>IF(N168="snížená",J168,0)</f>
        <v>0</v>
      </c>
      <c r="BG168" s="219">
        <f>IF(N168="zákl. přenesená",J168,0)</f>
        <v>0</v>
      </c>
      <c r="BH168" s="219">
        <f>IF(N168="sníž. přenesená",J168,0)</f>
        <v>0</v>
      </c>
      <c r="BI168" s="219">
        <f>IF(N168="nulová",J168,0)</f>
        <v>0</v>
      </c>
      <c r="BJ168" s="16" t="s">
        <v>84</v>
      </c>
      <c r="BK168" s="219">
        <f>ROUND(I168*H168,2)</f>
        <v>0</v>
      </c>
      <c r="BL168" s="16" t="s">
        <v>162</v>
      </c>
      <c r="BM168" s="218" t="s">
        <v>1351</v>
      </c>
    </row>
    <row r="169" spans="1:65" s="2" customFormat="1" ht="11.25">
      <c r="A169" s="33"/>
      <c r="B169" s="34"/>
      <c r="C169" s="35"/>
      <c r="D169" s="220" t="s">
        <v>164</v>
      </c>
      <c r="E169" s="35"/>
      <c r="F169" s="221" t="s">
        <v>1352</v>
      </c>
      <c r="G169" s="35"/>
      <c r="H169" s="35"/>
      <c r="I169" s="121"/>
      <c r="J169" s="35"/>
      <c r="K169" s="35"/>
      <c r="L169" s="38"/>
      <c r="M169" s="222"/>
      <c r="N169" s="223"/>
      <c r="O169" s="70"/>
      <c r="P169" s="70"/>
      <c r="Q169" s="70"/>
      <c r="R169" s="70"/>
      <c r="S169" s="70"/>
      <c r="T169" s="71"/>
      <c r="U169" s="33"/>
      <c r="V169" s="33"/>
      <c r="W169" s="33"/>
      <c r="X169" s="33"/>
      <c r="Y169" s="33"/>
      <c r="Z169" s="33"/>
      <c r="AA169" s="33"/>
      <c r="AB169" s="33"/>
      <c r="AC169" s="33"/>
      <c r="AD169" s="33"/>
      <c r="AE169" s="33"/>
      <c r="AT169" s="16" t="s">
        <v>164</v>
      </c>
      <c r="AU169" s="16" t="s">
        <v>86</v>
      </c>
    </row>
    <row r="170" spans="1:65" s="2" customFormat="1" ht="16.5" customHeight="1">
      <c r="A170" s="33"/>
      <c r="B170" s="34"/>
      <c r="C170" s="207" t="s">
        <v>231</v>
      </c>
      <c r="D170" s="207" t="s">
        <v>157</v>
      </c>
      <c r="E170" s="208" t="s">
        <v>1353</v>
      </c>
      <c r="F170" s="209" t="s">
        <v>1354</v>
      </c>
      <c r="G170" s="210" t="s">
        <v>185</v>
      </c>
      <c r="H170" s="211">
        <v>8</v>
      </c>
      <c r="I170" s="212"/>
      <c r="J170" s="213">
        <f>ROUND(I170*H170,2)</f>
        <v>0</v>
      </c>
      <c r="K170" s="209" t="s">
        <v>1305</v>
      </c>
      <c r="L170" s="38"/>
      <c r="M170" s="214" t="s">
        <v>1</v>
      </c>
      <c r="N170" s="215" t="s">
        <v>42</v>
      </c>
      <c r="O170" s="70"/>
      <c r="P170" s="216">
        <f>O170*H170</f>
        <v>0</v>
      </c>
      <c r="Q170" s="216">
        <v>0</v>
      </c>
      <c r="R170" s="216">
        <f>Q170*H170</f>
        <v>0</v>
      </c>
      <c r="S170" s="216">
        <v>0</v>
      </c>
      <c r="T170" s="217">
        <f>S170*H170</f>
        <v>0</v>
      </c>
      <c r="U170" s="33"/>
      <c r="V170" s="33"/>
      <c r="W170" s="33"/>
      <c r="X170" s="33"/>
      <c r="Y170" s="33"/>
      <c r="Z170" s="33"/>
      <c r="AA170" s="33"/>
      <c r="AB170" s="33"/>
      <c r="AC170" s="33"/>
      <c r="AD170" s="33"/>
      <c r="AE170" s="33"/>
      <c r="AR170" s="218" t="s">
        <v>162</v>
      </c>
      <c r="AT170" s="218" t="s">
        <v>157</v>
      </c>
      <c r="AU170" s="218" t="s">
        <v>86</v>
      </c>
      <c r="AY170" s="16" t="s">
        <v>154</v>
      </c>
      <c r="BE170" s="219">
        <f>IF(N170="základní",J170,0)</f>
        <v>0</v>
      </c>
      <c r="BF170" s="219">
        <f>IF(N170="snížená",J170,0)</f>
        <v>0</v>
      </c>
      <c r="BG170" s="219">
        <f>IF(N170="zákl. přenesená",J170,0)</f>
        <v>0</v>
      </c>
      <c r="BH170" s="219">
        <f>IF(N170="sníž. přenesená",J170,0)</f>
        <v>0</v>
      </c>
      <c r="BI170" s="219">
        <f>IF(N170="nulová",J170,0)</f>
        <v>0</v>
      </c>
      <c r="BJ170" s="16" t="s">
        <v>84</v>
      </c>
      <c r="BK170" s="219">
        <f>ROUND(I170*H170,2)</f>
        <v>0</v>
      </c>
      <c r="BL170" s="16" t="s">
        <v>162</v>
      </c>
      <c r="BM170" s="218" t="s">
        <v>1355</v>
      </c>
    </row>
    <row r="171" spans="1:65" s="2" customFormat="1" ht="11.25">
      <c r="A171" s="33"/>
      <c r="B171" s="34"/>
      <c r="C171" s="35"/>
      <c r="D171" s="220" t="s">
        <v>164</v>
      </c>
      <c r="E171" s="35"/>
      <c r="F171" s="221" t="s">
        <v>1356</v>
      </c>
      <c r="G171" s="35"/>
      <c r="H171" s="35"/>
      <c r="I171" s="121"/>
      <c r="J171" s="35"/>
      <c r="K171" s="35"/>
      <c r="L171" s="38"/>
      <c r="M171" s="222"/>
      <c r="N171" s="223"/>
      <c r="O171" s="70"/>
      <c r="P171" s="70"/>
      <c r="Q171" s="70"/>
      <c r="R171" s="70"/>
      <c r="S171" s="70"/>
      <c r="T171" s="71"/>
      <c r="U171" s="33"/>
      <c r="V171" s="33"/>
      <c r="W171" s="33"/>
      <c r="X171" s="33"/>
      <c r="Y171" s="33"/>
      <c r="Z171" s="33"/>
      <c r="AA171" s="33"/>
      <c r="AB171" s="33"/>
      <c r="AC171" s="33"/>
      <c r="AD171" s="33"/>
      <c r="AE171" s="33"/>
      <c r="AT171" s="16" t="s">
        <v>164</v>
      </c>
      <c r="AU171" s="16" t="s">
        <v>86</v>
      </c>
    </row>
    <row r="172" spans="1:65" s="12" customFormat="1" ht="22.9" customHeight="1">
      <c r="B172" s="191"/>
      <c r="C172" s="192"/>
      <c r="D172" s="193" t="s">
        <v>76</v>
      </c>
      <c r="E172" s="205" t="s">
        <v>1357</v>
      </c>
      <c r="F172" s="205" t="s">
        <v>1358</v>
      </c>
      <c r="G172" s="192"/>
      <c r="H172" s="192"/>
      <c r="I172" s="195"/>
      <c r="J172" s="206">
        <f>BK172</f>
        <v>0</v>
      </c>
      <c r="K172" s="192"/>
      <c r="L172" s="197"/>
      <c r="M172" s="198"/>
      <c r="N172" s="199"/>
      <c r="O172" s="199"/>
      <c r="P172" s="200">
        <f>SUM(P173:P174)</f>
        <v>0</v>
      </c>
      <c r="Q172" s="199"/>
      <c r="R172" s="200">
        <f>SUM(R173:R174)</f>
        <v>0</v>
      </c>
      <c r="S172" s="199"/>
      <c r="T172" s="201">
        <f>SUM(T173:T174)</f>
        <v>0</v>
      </c>
      <c r="AR172" s="202" t="s">
        <v>84</v>
      </c>
      <c r="AT172" s="203" t="s">
        <v>76</v>
      </c>
      <c r="AU172" s="203" t="s">
        <v>84</v>
      </c>
      <c r="AY172" s="202" t="s">
        <v>154</v>
      </c>
      <c r="BK172" s="204">
        <f>SUM(BK173:BK174)</f>
        <v>0</v>
      </c>
    </row>
    <row r="173" spans="1:65" s="2" customFormat="1" ht="16.5" customHeight="1">
      <c r="A173" s="33"/>
      <c r="B173" s="34"/>
      <c r="C173" s="207" t="s">
        <v>238</v>
      </c>
      <c r="D173" s="207" t="s">
        <v>157</v>
      </c>
      <c r="E173" s="208" t="s">
        <v>1359</v>
      </c>
      <c r="F173" s="209" t="s">
        <v>1360</v>
      </c>
      <c r="G173" s="210" t="s">
        <v>185</v>
      </c>
      <c r="H173" s="211">
        <v>8</v>
      </c>
      <c r="I173" s="212"/>
      <c r="J173" s="213">
        <f>ROUND(I173*H173,2)</f>
        <v>0</v>
      </c>
      <c r="K173" s="209" t="s">
        <v>1305</v>
      </c>
      <c r="L173" s="38"/>
      <c r="M173" s="214" t="s">
        <v>1</v>
      </c>
      <c r="N173" s="215" t="s">
        <v>42</v>
      </c>
      <c r="O173" s="70"/>
      <c r="P173" s="216">
        <f>O173*H173</f>
        <v>0</v>
      </c>
      <c r="Q173" s="216">
        <v>0</v>
      </c>
      <c r="R173" s="216">
        <f>Q173*H173</f>
        <v>0</v>
      </c>
      <c r="S173" s="216">
        <v>0</v>
      </c>
      <c r="T173" s="217">
        <f>S173*H173</f>
        <v>0</v>
      </c>
      <c r="U173" s="33"/>
      <c r="V173" s="33"/>
      <c r="W173" s="33"/>
      <c r="X173" s="33"/>
      <c r="Y173" s="33"/>
      <c r="Z173" s="33"/>
      <c r="AA173" s="33"/>
      <c r="AB173" s="33"/>
      <c r="AC173" s="33"/>
      <c r="AD173" s="33"/>
      <c r="AE173" s="33"/>
      <c r="AR173" s="218" t="s">
        <v>162</v>
      </c>
      <c r="AT173" s="218" t="s">
        <v>157</v>
      </c>
      <c r="AU173" s="218" t="s">
        <v>86</v>
      </c>
      <c r="AY173" s="16" t="s">
        <v>154</v>
      </c>
      <c r="BE173" s="219">
        <f>IF(N173="základní",J173,0)</f>
        <v>0</v>
      </c>
      <c r="BF173" s="219">
        <f>IF(N173="snížená",J173,0)</f>
        <v>0</v>
      </c>
      <c r="BG173" s="219">
        <f>IF(N173="zákl. přenesená",J173,0)</f>
        <v>0</v>
      </c>
      <c r="BH173" s="219">
        <f>IF(N173="sníž. přenesená",J173,0)</f>
        <v>0</v>
      </c>
      <c r="BI173" s="219">
        <f>IF(N173="nulová",J173,0)</f>
        <v>0</v>
      </c>
      <c r="BJ173" s="16" t="s">
        <v>84</v>
      </c>
      <c r="BK173" s="219">
        <f>ROUND(I173*H173,2)</f>
        <v>0</v>
      </c>
      <c r="BL173" s="16" t="s">
        <v>162</v>
      </c>
      <c r="BM173" s="218" t="s">
        <v>1361</v>
      </c>
    </row>
    <row r="174" spans="1:65" s="2" customFormat="1" ht="11.25">
      <c r="A174" s="33"/>
      <c r="B174" s="34"/>
      <c r="C174" s="35"/>
      <c r="D174" s="220" t="s">
        <v>164</v>
      </c>
      <c r="E174" s="35"/>
      <c r="F174" s="221" t="s">
        <v>1362</v>
      </c>
      <c r="G174" s="35"/>
      <c r="H174" s="35"/>
      <c r="I174" s="121"/>
      <c r="J174" s="35"/>
      <c r="K174" s="35"/>
      <c r="L174" s="38"/>
      <c r="M174" s="260"/>
      <c r="N174" s="261"/>
      <c r="O174" s="262"/>
      <c r="P174" s="262"/>
      <c r="Q174" s="262"/>
      <c r="R174" s="262"/>
      <c r="S174" s="262"/>
      <c r="T174" s="263"/>
      <c r="U174" s="33"/>
      <c r="V174" s="33"/>
      <c r="W174" s="33"/>
      <c r="X174" s="33"/>
      <c r="Y174" s="33"/>
      <c r="Z174" s="33"/>
      <c r="AA174" s="33"/>
      <c r="AB174" s="33"/>
      <c r="AC174" s="33"/>
      <c r="AD174" s="33"/>
      <c r="AE174" s="33"/>
      <c r="AT174" s="16" t="s">
        <v>164</v>
      </c>
      <c r="AU174" s="16" t="s">
        <v>86</v>
      </c>
    </row>
    <row r="175" spans="1:65" s="2" customFormat="1" ht="6.95" customHeight="1">
      <c r="A175" s="33"/>
      <c r="B175" s="53"/>
      <c r="C175" s="54"/>
      <c r="D175" s="54"/>
      <c r="E175" s="54"/>
      <c r="F175" s="54"/>
      <c r="G175" s="54"/>
      <c r="H175" s="54"/>
      <c r="I175" s="157"/>
      <c r="J175" s="54"/>
      <c r="K175" s="54"/>
      <c r="L175" s="38"/>
      <c r="M175" s="33"/>
      <c r="O175" s="33"/>
      <c r="P175" s="33"/>
      <c r="Q175" s="33"/>
      <c r="R175" s="33"/>
      <c r="S175" s="33"/>
      <c r="T175" s="33"/>
      <c r="U175" s="33"/>
      <c r="V175" s="33"/>
      <c r="W175" s="33"/>
      <c r="X175" s="33"/>
      <c r="Y175" s="33"/>
      <c r="Z175" s="33"/>
      <c r="AA175" s="33"/>
      <c r="AB175" s="33"/>
      <c r="AC175" s="33"/>
      <c r="AD175" s="33"/>
      <c r="AE175" s="33"/>
    </row>
  </sheetData>
  <sheetProtection algorithmName="SHA-512" hashValue="9fWe9ISnk8Nc9ZU4FkXbyv6CoTCSxFHeKz3tr9MFOVXJdHlXV4z/ZVlVmt9timmwb9DLo5H7wId9f7d0YoF1dQ==" saltValue="AXQSWTMGDvtA4LAEGNxkg8YD9lpgR5h0Q8bZmZPPgC1y7dj/iXL7PDTUOYSqh4ayTouSwXr49uhlmjv6sTLM3w==" spinCount="100000" sheet="1" objects="1" scenarios="1" formatColumns="0" formatRows="0" autoFilter="0"/>
  <autoFilter ref="C126:K174"/>
  <mergeCells count="12">
    <mergeCell ref="E119:H119"/>
    <mergeCell ref="L2:V2"/>
    <mergeCell ref="E85:H85"/>
    <mergeCell ref="E87:H87"/>
    <mergeCell ref="E89:H89"/>
    <mergeCell ref="E115:H115"/>
    <mergeCell ref="E117:H11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70"/>
  <sheetViews>
    <sheetView showGridLines="0" workbookViewId="0"/>
  </sheetViews>
  <sheetFormatPr defaultRowHeight="14.2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114"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14"/>
      <c r="L2" s="292"/>
      <c r="M2" s="292"/>
      <c r="N2" s="292"/>
      <c r="O2" s="292"/>
      <c r="P2" s="292"/>
      <c r="Q2" s="292"/>
      <c r="R2" s="292"/>
      <c r="S2" s="292"/>
      <c r="T2" s="292"/>
      <c r="U2" s="292"/>
      <c r="V2" s="292"/>
      <c r="AT2" s="16" t="s">
        <v>116</v>
      </c>
    </row>
    <row r="3" spans="1:46" s="1" customFormat="1" ht="6.95" customHeight="1">
      <c r="B3" s="115"/>
      <c r="C3" s="116"/>
      <c r="D3" s="116"/>
      <c r="E3" s="116"/>
      <c r="F3" s="116"/>
      <c r="G3" s="116"/>
      <c r="H3" s="116"/>
      <c r="I3" s="117"/>
      <c r="J3" s="116"/>
      <c r="K3" s="116"/>
      <c r="L3" s="19"/>
      <c r="AT3" s="16" t="s">
        <v>86</v>
      </c>
    </row>
    <row r="4" spans="1:46" s="1" customFormat="1" ht="24.95" customHeight="1">
      <c r="B4" s="19"/>
      <c r="D4" s="118" t="s">
        <v>126</v>
      </c>
      <c r="I4" s="114"/>
      <c r="L4" s="19"/>
      <c r="M4" s="119" t="s">
        <v>10</v>
      </c>
      <c r="AT4" s="16" t="s">
        <v>4</v>
      </c>
    </row>
    <row r="5" spans="1:46" s="1" customFormat="1" ht="6.95" customHeight="1">
      <c r="B5" s="19"/>
      <c r="I5" s="114"/>
      <c r="L5" s="19"/>
    </row>
    <row r="6" spans="1:46" s="1" customFormat="1" ht="12" customHeight="1">
      <c r="B6" s="19"/>
      <c r="D6" s="120" t="s">
        <v>16</v>
      </c>
      <c r="I6" s="114"/>
      <c r="L6" s="19"/>
    </row>
    <row r="7" spans="1:46" s="1" customFormat="1" ht="16.5" customHeight="1">
      <c r="B7" s="19"/>
      <c r="E7" s="310" t="str">
        <f>'Rekapitulace stavby'!K6</f>
        <v>Oprava kolejí a výhybek v žst. Hradec nad Moravicí</v>
      </c>
      <c r="F7" s="311"/>
      <c r="G7" s="311"/>
      <c r="H7" s="311"/>
      <c r="I7" s="114"/>
      <c r="L7" s="19"/>
    </row>
    <row r="8" spans="1:46" s="2" customFormat="1" ht="12" customHeight="1">
      <c r="A8" s="33"/>
      <c r="B8" s="38"/>
      <c r="C8" s="33"/>
      <c r="D8" s="120" t="s">
        <v>127</v>
      </c>
      <c r="E8" s="33"/>
      <c r="F8" s="33"/>
      <c r="G8" s="33"/>
      <c r="H8" s="33"/>
      <c r="I8" s="121"/>
      <c r="J8" s="33"/>
      <c r="K8" s="33"/>
      <c r="L8" s="50"/>
      <c r="S8" s="33"/>
      <c r="T8" s="33"/>
      <c r="U8" s="33"/>
      <c r="V8" s="33"/>
      <c r="W8" s="33"/>
      <c r="X8" s="33"/>
      <c r="Y8" s="33"/>
      <c r="Z8" s="33"/>
      <c r="AA8" s="33"/>
      <c r="AB8" s="33"/>
      <c r="AC8" s="33"/>
      <c r="AD8" s="33"/>
      <c r="AE8" s="33"/>
    </row>
    <row r="9" spans="1:46" s="2" customFormat="1" ht="16.5" customHeight="1">
      <c r="A9" s="33"/>
      <c r="B9" s="38"/>
      <c r="C9" s="33"/>
      <c r="D9" s="33"/>
      <c r="E9" s="313" t="s">
        <v>1363</v>
      </c>
      <c r="F9" s="312"/>
      <c r="G9" s="312"/>
      <c r="H9" s="312"/>
      <c r="I9" s="121"/>
      <c r="J9" s="33"/>
      <c r="K9" s="33"/>
      <c r="L9" s="50"/>
      <c r="S9" s="33"/>
      <c r="T9" s="33"/>
      <c r="U9" s="33"/>
      <c r="V9" s="33"/>
      <c r="W9" s="33"/>
      <c r="X9" s="33"/>
      <c r="Y9" s="33"/>
      <c r="Z9" s="33"/>
      <c r="AA9" s="33"/>
      <c r="AB9" s="33"/>
      <c r="AC9" s="33"/>
      <c r="AD9" s="33"/>
      <c r="AE9" s="33"/>
    </row>
    <row r="10" spans="1:46" s="2" customFormat="1" ht="11.25">
      <c r="A10" s="33"/>
      <c r="B10" s="38"/>
      <c r="C10" s="33"/>
      <c r="D10" s="33"/>
      <c r="E10" s="33"/>
      <c r="F10" s="33"/>
      <c r="G10" s="33"/>
      <c r="H10" s="33"/>
      <c r="I10" s="121"/>
      <c r="J10" s="33"/>
      <c r="K10" s="33"/>
      <c r="L10" s="50"/>
      <c r="S10" s="33"/>
      <c r="T10" s="33"/>
      <c r="U10" s="33"/>
      <c r="V10" s="33"/>
      <c r="W10" s="33"/>
      <c r="X10" s="33"/>
      <c r="Y10" s="33"/>
      <c r="Z10" s="33"/>
      <c r="AA10" s="33"/>
      <c r="AB10" s="33"/>
      <c r="AC10" s="33"/>
      <c r="AD10" s="33"/>
      <c r="AE10" s="33"/>
    </row>
    <row r="11" spans="1:46" s="2" customFormat="1" ht="12" customHeight="1">
      <c r="A11" s="33"/>
      <c r="B11" s="38"/>
      <c r="C11" s="33"/>
      <c r="D11" s="120" t="s">
        <v>18</v>
      </c>
      <c r="E11" s="33"/>
      <c r="F11" s="109" t="s">
        <v>1</v>
      </c>
      <c r="G11" s="33"/>
      <c r="H11" s="33"/>
      <c r="I11" s="122" t="s">
        <v>19</v>
      </c>
      <c r="J11" s="109" t="s">
        <v>1</v>
      </c>
      <c r="K11" s="33"/>
      <c r="L11" s="50"/>
      <c r="S11" s="33"/>
      <c r="T11" s="33"/>
      <c r="U11" s="33"/>
      <c r="V11" s="33"/>
      <c r="W11" s="33"/>
      <c r="X11" s="33"/>
      <c r="Y11" s="33"/>
      <c r="Z11" s="33"/>
      <c r="AA11" s="33"/>
      <c r="AB11" s="33"/>
      <c r="AC11" s="33"/>
      <c r="AD11" s="33"/>
      <c r="AE11" s="33"/>
    </row>
    <row r="12" spans="1:46" s="2" customFormat="1" ht="12" customHeight="1">
      <c r="A12" s="33"/>
      <c r="B12" s="38"/>
      <c r="C12" s="33"/>
      <c r="D12" s="120" t="s">
        <v>20</v>
      </c>
      <c r="E12" s="33"/>
      <c r="F12" s="109" t="s">
        <v>21</v>
      </c>
      <c r="G12" s="33"/>
      <c r="H12" s="33"/>
      <c r="I12" s="122" t="s">
        <v>22</v>
      </c>
      <c r="J12" s="123" t="str">
        <f>'Rekapitulace stavby'!AN8</f>
        <v>12. 6. 2020</v>
      </c>
      <c r="K12" s="33"/>
      <c r="L12" s="50"/>
      <c r="S12" s="33"/>
      <c r="T12" s="33"/>
      <c r="U12" s="33"/>
      <c r="V12" s="33"/>
      <c r="W12" s="33"/>
      <c r="X12" s="33"/>
      <c r="Y12" s="33"/>
      <c r="Z12" s="33"/>
      <c r="AA12" s="33"/>
      <c r="AB12" s="33"/>
      <c r="AC12" s="33"/>
      <c r="AD12" s="33"/>
      <c r="AE12" s="33"/>
    </row>
    <row r="13" spans="1:46" s="2" customFormat="1" ht="10.9" customHeight="1">
      <c r="A13" s="33"/>
      <c r="B13" s="38"/>
      <c r="C13" s="33"/>
      <c r="D13" s="33"/>
      <c r="E13" s="33"/>
      <c r="F13" s="33"/>
      <c r="G13" s="33"/>
      <c r="H13" s="33"/>
      <c r="I13" s="121"/>
      <c r="J13" s="33"/>
      <c r="K13" s="33"/>
      <c r="L13" s="50"/>
      <c r="S13" s="33"/>
      <c r="T13" s="33"/>
      <c r="U13" s="33"/>
      <c r="V13" s="33"/>
      <c r="W13" s="33"/>
      <c r="X13" s="33"/>
      <c r="Y13" s="33"/>
      <c r="Z13" s="33"/>
      <c r="AA13" s="33"/>
      <c r="AB13" s="33"/>
      <c r="AC13" s="33"/>
      <c r="AD13" s="33"/>
      <c r="AE13" s="33"/>
    </row>
    <row r="14" spans="1:46" s="2" customFormat="1" ht="12" customHeight="1">
      <c r="A14" s="33"/>
      <c r="B14" s="38"/>
      <c r="C14" s="33"/>
      <c r="D14" s="120" t="s">
        <v>24</v>
      </c>
      <c r="E14" s="33"/>
      <c r="F14" s="33"/>
      <c r="G14" s="33"/>
      <c r="H14" s="33"/>
      <c r="I14" s="122" t="s">
        <v>25</v>
      </c>
      <c r="J14" s="109" t="s">
        <v>26</v>
      </c>
      <c r="K14" s="33"/>
      <c r="L14" s="50"/>
      <c r="S14" s="33"/>
      <c r="T14" s="33"/>
      <c r="U14" s="33"/>
      <c r="V14" s="33"/>
      <c r="W14" s="33"/>
      <c r="X14" s="33"/>
      <c r="Y14" s="33"/>
      <c r="Z14" s="33"/>
      <c r="AA14" s="33"/>
      <c r="AB14" s="33"/>
      <c r="AC14" s="33"/>
      <c r="AD14" s="33"/>
      <c r="AE14" s="33"/>
    </row>
    <row r="15" spans="1:46" s="2" customFormat="1" ht="18" customHeight="1">
      <c r="A15" s="33"/>
      <c r="B15" s="38"/>
      <c r="C15" s="33"/>
      <c r="D15" s="33"/>
      <c r="E15" s="109" t="s">
        <v>27</v>
      </c>
      <c r="F15" s="33"/>
      <c r="G15" s="33"/>
      <c r="H15" s="33"/>
      <c r="I15" s="122" t="s">
        <v>28</v>
      </c>
      <c r="J15" s="109" t="s">
        <v>29</v>
      </c>
      <c r="K15" s="33"/>
      <c r="L15" s="50"/>
      <c r="S15" s="33"/>
      <c r="T15" s="33"/>
      <c r="U15" s="33"/>
      <c r="V15" s="33"/>
      <c r="W15" s="33"/>
      <c r="X15" s="33"/>
      <c r="Y15" s="33"/>
      <c r="Z15" s="33"/>
      <c r="AA15" s="33"/>
      <c r="AB15" s="33"/>
      <c r="AC15" s="33"/>
      <c r="AD15" s="33"/>
      <c r="AE15" s="33"/>
    </row>
    <row r="16" spans="1:46" s="2" customFormat="1" ht="6.95" customHeight="1">
      <c r="A16" s="33"/>
      <c r="B16" s="38"/>
      <c r="C16" s="33"/>
      <c r="D16" s="33"/>
      <c r="E16" s="33"/>
      <c r="F16" s="33"/>
      <c r="G16" s="33"/>
      <c r="H16" s="33"/>
      <c r="I16" s="121"/>
      <c r="J16" s="33"/>
      <c r="K16" s="33"/>
      <c r="L16" s="50"/>
      <c r="S16" s="33"/>
      <c r="T16" s="33"/>
      <c r="U16" s="33"/>
      <c r="V16" s="33"/>
      <c r="W16" s="33"/>
      <c r="X16" s="33"/>
      <c r="Y16" s="33"/>
      <c r="Z16" s="33"/>
      <c r="AA16" s="33"/>
      <c r="AB16" s="33"/>
      <c r="AC16" s="33"/>
      <c r="AD16" s="33"/>
      <c r="AE16" s="33"/>
    </row>
    <row r="17" spans="1:31" s="2" customFormat="1" ht="12" customHeight="1">
      <c r="A17" s="33"/>
      <c r="B17" s="38"/>
      <c r="C17" s="33"/>
      <c r="D17" s="120" t="s">
        <v>30</v>
      </c>
      <c r="E17" s="33"/>
      <c r="F17" s="33"/>
      <c r="G17" s="33"/>
      <c r="H17" s="33"/>
      <c r="I17" s="122" t="s">
        <v>25</v>
      </c>
      <c r="J17" s="29" t="str">
        <f>'Rekapitulace stavby'!AN13</f>
        <v>Vyplň údaj</v>
      </c>
      <c r="K17" s="33"/>
      <c r="L17" s="50"/>
      <c r="S17" s="33"/>
      <c r="T17" s="33"/>
      <c r="U17" s="33"/>
      <c r="V17" s="33"/>
      <c r="W17" s="33"/>
      <c r="X17" s="33"/>
      <c r="Y17" s="33"/>
      <c r="Z17" s="33"/>
      <c r="AA17" s="33"/>
      <c r="AB17" s="33"/>
      <c r="AC17" s="33"/>
      <c r="AD17" s="33"/>
      <c r="AE17" s="33"/>
    </row>
    <row r="18" spans="1:31" s="2" customFormat="1" ht="18" customHeight="1">
      <c r="A18" s="33"/>
      <c r="B18" s="38"/>
      <c r="C18" s="33"/>
      <c r="D18" s="33"/>
      <c r="E18" s="314" t="str">
        <f>'Rekapitulace stavby'!E14</f>
        <v>Vyplň údaj</v>
      </c>
      <c r="F18" s="315"/>
      <c r="G18" s="315"/>
      <c r="H18" s="315"/>
      <c r="I18" s="122" t="s">
        <v>28</v>
      </c>
      <c r="J18" s="29" t="str">
        <f>'Rekapitulace stavby'!AN14</f>
        <v>Vyplň údaj</v>
      </c>
      <c r="K18" s="33"/>
      <c r="L18" s="50"/>
      <c r="S18" s="33"/>
      <c r="T18" s="33"/>
      <c r="U18" s="33"/>
      <c r="V18" s="33"/>
      <c r="W18" s="33"/>
      <c r="X18" s="33"/>
      <c r="Y18" s="33"/>
      <c r="Z18" s="33"/>
      <c r="AA18" s="33"/>
      <c r="AB18" s="33"/>
      <c r="AC18" s="33"/>
      <c r="AD18" s="33"/>
      <c r="AE18" s="33"/>
    </row>
    <row r="19" spans="1:31" s="2" customFormat="1" ht="6.95" customHeight="1">
      <c r="A19" s="33"/>
      <c r="B19" s="38"/>
      <c r="C19" s="33"/>
      <c r="D19" s="33"/>
      <c r="E19" s="33"/>
      <c r="F19" s="33"/>
      <c r="G19" s="33"/>
      <c r="H19" s="33"/>
      <c r="I19" s="121"/>
      <c r="J19" s="33"/>
      <c r="K19" s="33"/>
      <c r="L19" s="50"/>
      <c r="S19" s="33"/>
      <c r="T19" s="33"/>
      <c r="U19" s="33"/>
      <c r="V19" s="33"/>
      <c r="W19" s="33"/>
      <c r="X19" s="33"/>
      <c r="Y19" s="33"/>
      <c r="Z19" s="33"/>
      <c r="AA19" s="33"/>
      <c r="AB19" s="33"/>
      <c r="AC19" s="33"/>
      <c r="AD19" s="33"/>
      <c r="AE19" s="33"/>
    </row>
    <row r="20" spans="1:31" s="2" customFormat="1" ht="12" customHeight="1">
      <c r="A20" s="33"/>
      <c r="B20" s="38"/>
      <c r="C20" s="33"/>
      <c r="D20" s="120" t="s">
        <v>32</v>
      </c>
      <c r="E20" s="33"/>
      <c r="F20" s="33"/>
      <c r="G20" s="33"/>
      <c r="H20" s="33"/>
      <c r="I20" s="122" t="s">
        <v>25</v>
      </c>
      <c r="J20" s="109" t="s">
        <v>1</v>
      </c>
      <c r="K20" s="33"/>
      <c r="L20" s="50"/>
      <c r="S20" s="33"/>
      <c r="T20" s="33"/>
      <c r="U20" s="33"/>
      <c r="V20" s="33"/>
      <c r="W20" s="33"/>
      <c r="X20" s="33"/>
      <c r="Y20" s="33"/>
      <c r="Z20" s="33"/>
      <c r="AA20" s="33"/>
      <c r="AB20" s="33"/>
      <c r="AC20" s="33"/>
      <c r="AD20" s="33"/>
      <c r="AE20" s="33"/>
    </row>
    <row r="21" spans="1:31" s="2" customFormat="1" ht="18" customHeight="1">
      <c r="A21" s="33"/>
      <c r="B21" s="38"/>
      <c r="C21" s="33"/>
      <c r="D21" s="33"/>
      <c r="E21" s="109" t="s">
        <v>33</v>
      </c>
      <c r="F21" s="33"/>
      <c r="G21" s="33"/>
      <c r="H21" s="33"/>
      <c r="I21" s="122" t="s">
        <v>28</v>
      </c>
      <c r="J21" s="109" t="s">
        <v>1</v>
      </c>
      <c r="K21" s="33"/>
      <c r="L21" s="50"/>
      <c r="S21" s="33"/>
      <c r="T21" s="33"/>
      <c r="U21" s="33"/>
      <c r="V21" s="33"/>
      <c r="W21" s="33"/>
      <c r="X21" s="33"/>
      <c r="Y21" s="33"/>
      <c r="Z21" s="33"/>
      <c r="AA21" s="33"/>
      <c r="AB21" s="33"/>
      <c r="AC21" s="33"/>
      <c r="AD21" s="33"/>
      <c r="AE21" s="33"/>
    </row>
    <row r="22" spans="1:31" s="2" customFormat="1" ht="6.95" customHeight="1">
      <c r="A22" s="33"/>
      <c r="B22" s="38"/>
      <c r="C22" s="33"/>
      <c r="D22" s="33"/>
      <c r="E22" s="33"/>
      <c r="F22" s="33"/>
      <c r="G22" s="33"/>
      <c r="H22" s="33"/>
      <c r="I22" s="121"/>
      <c r="J22" s="33"/>
      <c r="K22" s="33"/>
      <c r="L22" s="50"/>
      <c r="S22" s="33"/>
      <c r="T22" s="33"/>
      <c r="U22" s="33"/>
      <c r="V22" s="33"/>
      <c r="W22" s="33"/>
      <c r="X22" s="33"/>
      <c r="Y22" s="33"/>
      <c r="Z22" s="33"/>
      <c r="AA22" s="33"/>
      <c r="AB22" s="33"/>
      <c r="AC22" s="33"/>
      <c r="AD22" s="33"/>
      <c r="AE22" s="33"/>
    </row>
    <row r="23" spans="1:31" s="2" customFormat="1" ht="12" customHeight="1">
      <c r="A23" s="33"/>
      <c r="B23" s="38"/>
      <c r="C23" s="33"/>
      <c r="D23" s="120" t="s">
        <v>35</v>
      </c>
      <c r="E23" s="33"/>
      <c r="F23" s="33"/>
      <c r="G23" s="33"/>
      <c r="H23" s="33"/>
      <c r="I23" s="122" t="s">
        <v>25</v>
      </c>
      <c r="J23" s="109" t="s">
        <v>1</v>
      </c>
      <c r="K23" s="33"/>
      <c r="L23" s="50"/>
      <c r="S23" s="33"/>
      <c r="T23" s="33"/>
      <c r="U23" s="33"/>
      <c r="V23" s="33"/>
      <c r="W23" s="33"/>
      <c r="X23" s="33"/>
      <c r="Y23" s="33"/>
      <c r="Z23" s="33"/>
      <c r="AA23" s="33"/>
      <c r="AB23" s="33"/>
      <c r="AC23" s="33"/>
      <c r="AD23" s="33"/>
      <c r="AE23" s="33"/>
    </row>
    <row r="24" spans="1:31" s="2" customFormat="1" ht="18" customHeight="1">
      <c r="A24" s="33"/>
      <c r="B24" s="38"/>
      <c r="C24" s="33"/>
      <c r="D24" s="33"/>
      <c r="E24" s="109" t="s">
        <v>1364</v>
      </c>
      <c r="F24" s="33"/>
      <c r="G24" s="33"/>
      <c r="H24" s="33"/>
      <c r="I24" s="122" t="s">
        <v>28</v>
      </c>
      <c r="J24" s="109" t="s">
        <v>1</v>
      </c>
      <c r="K24" s="33"/>
      <c r="L24" s="50"/>
      <c r="S24" s="33"/>
      <c r="T24" s="33"/>
      <c r="U24" s="33"/>
      <c r="V24" s="33"/>
      <c r="W24" s="33"/>
      <c r="X24" s="33"/>
      <c r="Y24" s="33"/>
      <c r="Z24" s="33"/>
      <c r="AA24" s="33"/>
      <c r="AB24" s="33"/>
      <c r="AC24" s="33"/>
      <c r="AD24" s="33"/>
      <c r="AE24" s="33"/>
    </row>
    <row r="25" spans="1:31" s="2" customFormat="1" ht="6.95" customHeight="1">
      <c r="A25" s="33"/>
      <c r="B25" s="38"/>
      <c r="C25" s="33"/>
      <c r="D25" s="33"/>
      <c r="E25" s="33"/>
      <c r="F25" s="33"/>
      <c r="G25" s="33"/>
      <c r="H25" s="33"/>
      <c r="I25" s="121"/>
      <c r="J25" s="33"/>
      <c r="K25" s="33"/>
      <c r="L25" s="50"/>
      <c r="S25" s="33"/>
      <c r="T25" s="33"/>
      <c r="U25" s="33"/>
      <c r="V25" s="33"/>
      <c r="W25" s="33"/>
      <c r="X25" s="33"/>
      <c r="Y25" s="33"/>
      <c r="Z25" s="33"/>
      <c r="AA25" s="33"/>
      <c r="AB25" s="33"/>
      <c r="AC25" s="33"/>
      <c r="AD25" s="33"/>
      <c r="AE25" s="33"/>
    </row>
    <row r="26" spans="1:31" s="2" customFormat="1" ht="12" customHeight="1">
      <c r="A26" s="33"/>
      <c r="B26" s="38"/>
      <c r="C26" s="33"/>
      <c r="D26" s="120" t="s">
        <v>36</v>
      </c>
      <c r="E26" s="33"/>
      <c r="F26" s="33"/>
      <c r="G26" s="33"/>
      <c r="H26" s="33"/>
      <c r="I26" s="121"/>
      <c r="J26" s="33"/>
      <c r="K26" s="33"/>
      <c r="L26" s="50"/>
      <c r="S26" s="33"/>
      <c r="T26" s="33"/>
      <c r="U26" s="33"/>
      <c r="V26" s="33"/>
      <c r="W26" s="33"/>
      <c r="X26" s="33"/>
      <c r="Y26" s="33"/>
      <c r="Z26" s="33"/>
      <c r="AA26" s="33"/>
      <c r="AB26" s="33"/>
      <c r="AC26" s="33"/>
      <c r="AD26" s="33"/>
      <c r="AE26" s="33"/>
    </row>
    <row r="27" spans="1:31" s="8" customFormat="1" ht="16.5" customHeight="1">
      <c r="A27" s="124"/>
      <c r="B27" s="125"/>
      <c r="C27" s="124"/>
      <c r="D27" s="124"/>
      <c r="E27" s="316" t="s">
        <v>1</v>
      </c>
      <c r="F27" s="316"/>
      <c r="G27" s="316"/>
      <c r="H27" s="316"/>
      <c r="I27" s="126"/>
      <c r="J27" s="124"/>
      <c r="K27" s="124"/>
      <c r="L27" s="127"/>
      <c r="S27" s="124"/>
      <c r="T27" s="124"/>
      <c r="U27" s="124"/>
      <c r="V27" s="124"/>
      <c r="W27" s="124"/>
      <c r="X27" s="124"/>
      <c r="Y27" s="124"/>
      <c r="Z27" s="124"/>
      <c r="AA27" s="124"/>
      <c r="AB27" s="124"/>
      <c r="AC27" s="124"/>
      <c r="AD27" s="124"/>
      <c r="AE27" s="124"/>
    </row>
    <row r="28" spans="1:31" s="2" customFormat="1" ht="6.95" customHeight="1">
      <c r="A28" s="33"/>
      <c r="B28" s="38"/>
      <c r="C28" s="33"/>
      <c r="D28" s="33"/>
      <c r="E28" s="33"/>
      <c r="F28" s="33"/>
      <c r="G28" s="33"/>
      <c r="H28" s="33"/>
      <c r="I28" s="121"/>
      <c r="J28" s="33"/>
      <c r="K28" s="33"/>
      <c r="L28" s="50"/>
      <c r="S28" s="33"/>
      <c r="T28" s="33"/>
      <c r="U28" s="33"/>
      <c r="V28" s="33"/>
      <c r="W28" s="33"/>
      <c r="X28" s="33"/>
      <c r="Y28" s="33"/>
      <c r="Z28" s="33"/>
      <c r="AA28" s="33"/>
      <c r="AB28" s="33"/>
      <c r="AC28" s="33"/>
      <c r="AD28" s="33"/>
      <c r="AE28" s="33"/>
    </row>
    <row r="29" spans="1:31" s="2" customFormat="1" ht="6.95" customHeight="1">
      <c r="A29" s="33"/>
      <c r="B29" s="38"/>
      <c r="C29" s="33"/>
      <c r="D29" s="128"/>
      <c r="E29" s="128"/>
      <c r="F29" s="128"/>
      <c r="G29" s="128"/>
      <c r="H29" s="128"/>
      <c r="I29" s="129"/>
      <c r="J29" s="128"/>
      <c r="K29" s="128"/>
      <c r="L29" s="50"/>
      <c r="S29" s="33"/>
      <c r="T29" s="33"/>
      <c r="U29" s="33"/>
      <c r="V29" s="33"/>
      <c r="W29" s="33"/>
      <c r="X29" s="33"/>
      <c r="Y29" s="33"/>
      <c r="Z29" s="33"/>
      <c r="AA29" s="33"/>
      <c r="AB29" s="33"/>
      <c r="AC29" s="33"/>
      <c r="AD29" s="33"/>
      <c r="AE29" s="33"/>
    </row>
    <row r="30" spans="1:31" s="2" customFormat="1" ht="25.35" customHeight="1">
      <c r="A30" s="33"/>
      <c r="B30" s="38"/>
      <c r="C30" s="33"/>
      <c r="D30" s="130" t="s">
        <v>37</v>
      </c>
      <c r="E30" s="33"/>
      <c r="F30" s="33"/>
      <c r="G30" s="33"/>
      <c r="H30" s="33"/>
      <c r="I30" s="121"/>
      <c r="J30" s="131">
        <f>ROUND(J118, 2)</f>
        <v>0</v>
      </c>
      <c r="K30" s="33"/>
      <c r="L30" s="50"/>
      <c r="S30" s="33"/>
      <c r="T30" s="33"/>
      <c r="U30" s="33"/>
      <c r="V30" s="33"/>
      <c r="W30" s="33"/>
      <c r="X30" s="33"/>
      <c r="Y30" s="33"/>
      <c r="Z30" s="33"/>
      <c r="AA30" s="33"/>
      <c r="AB30" s="33"/>
      <c r="AC30" s="33"/>
      <c r="AD30" s="33"/>
      <c r="AE30" s="33"/>
    </row>
    <row r="31" spans="1:31" s="2" customFormat="1" ht="6.95" customHeight="1">
      <c r="A31" s="33"/>
      <c r="B31" s="38"/>
      <c r="C31" s="33"/>
      <c r="D31" s="128"/>
      <c r="E31" s="128"/>
      <c r="F31" s="128"/>
      <c r="G31" s="128"/>
      <c r="H31" s="128"/>
      <c r="I31" s="129"/>
      <c r="J31" s="128"/>
      <c r="K31" s="128"/>
      <c r="L31" s="50"/>
      <c r="S31" s="33"/>
      <c r="T31" s="33"/>
      <c r="U31" s="33"/>
      <c r="V31" s="33"/>
      <c r="W31" s="33"/>
      <c r="X31" s="33"/>
      <c r="Y31" s="33"/>
      <c r="Z31" s="33"/>
      <c r="AA31" s="33"/>
      <c r="AB31" s="33"/>
      <c r="AC31" s="33"/>
      <c r="AD31" s="33"/>
      <c r="AE31" s="33"/>
    </row>
    <row r="32" spans="1:31" s="2" customFormat="1" ht="14.45" customHeight="1">
      <c r="A32" s="33"/>
      <c r="B32" s="38"/>
      <c r="C32" s="33"/>
      <c r="D32" s="33"/>
      <c r="E32" s="33"/>
      <c r="F32" s="132" t="s">
        <v>39</v>
      </c>
      <c r="G32" s="33"/>
      <c r="H32" s="33"/>
      <c r="I32" s="133" t="s">
        <v>38</v>
      </c>
      <c r="J32" s="132" t="s">
        <v>40</v>
      </c>
      <c r="K32" s="33"/>
      <c r="L32" s="50"/>
      <c r="S32" s="33"/>
      <c r="T32" s="33"/>
      <c r="U32" s="33"/>
      <c r="V32" s="33"/>
      <c r="W32" s="33"/>
      <c r="X32" s="33"/>
      <c r="Y32" s="33"/>
      <c r="Z32" s="33"/>
      <c r="AA32" s="33"/>
      <c r="AB32" s="33"/>
      <c r="AC32" s="33"/>
      <c r="AD32" s="33"/>
      <c r="AE32" s="33"/>
    </row>
    <row r="33" spans="1:31" s="2" customFormat="1" ht="14.45" customHeight="1">
      <c r="A33" s="33"/>
      <c r="B33" s="38"/>
      <c r="C33" s="33"/>
      <c r="D33" s="134" t="s">
        <v>41</v>
      </c>
      <c r="E33" s="120" t="s">
        <v>42</v>
      </c>
      <c r="F33" s="135">
        <f>ROUND((SUM(BE118:BE169)),  2)</f>
        <v>0</v>
      </c>
      <c r="G33" s="33"/>
      <c r="H33" s="33"/>
      <c r="I33" s="136">
        <v>0.21</v>
      </c>
      <c r="J33" s="135">
        <f>ROUND(((SUM(BE118:BE169))*I33),  2)</f>
        <v>0</v>
      </c>
      <c r="K33" s="33"/>
      <c r="L33" s="50"/>
      <c r="S33" s="33"/>
      <c r="T33" s="33"/>
      <c r="U33" s="33"/>
      <c r="V33" s="33"/>
      <c r="W33" s="33"/>
      <c r="X33" s="33"/>
      <c r="Y33" s="33"/>
      <c r="Z33" s="33"/>
      <c r="AA33" s="33"/>
      <c r="AB33" s="33"/>
      <c r="AC33" s="33"/>
      <c r="AD33" s="33"/>
      <c r="AE33" s="33"/>
    </row>
    <row r="34" spans="1:31" s="2" customFormat="1" ht="14.45" customHeight="1">
      <c r="A34" s="33"/>
      <c r="B34" s="38"/>
      <c r="C34" s="33"/>
      <c r="D34" s="33"/>
      <c r="E34" s="120" t="s">
        <v>43</v>
      </c>
      <c r="F34" s="135">
        <f>ROUND((SUM(BF118:BF169)),  2)</f>
        <v>0</v>
      </c>
      <c r="G34" s="33"/>
      <c r="H34" s="33"/>
      <c r="I34" s="136">
        <v>0.15</v>
      </c>
      <c r="J34" s="135">
        <f>ROUND(((SUM(BF118:BF169))*I34),  2)</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20" t="s">
        <v>44</v>
      </c>
      <c r="F35" s="135">
        <f>ROUND((SUM(BG118:BG169)),  2)</f>
        <v>0</v>
      </c>
      <c r="G35" s="33"/>
      <c r="H35" s="33"/>
      <c r="I35" s="136">
        <v>0.21</v>
      </c>
      <c r="J35" s="135">
        <f>0</f>
        <v>0</v>
      </c>
      <c r="K35" s="33"/>
      <c r="L35" s="50"/>
      <c r="S35" s="33"/>
      <c r="T35" s="33"/>
      <c r="U35" s="33"/>
      <c r="V35" s="33"/>
      <c r="W35" s="33"/>
      <c r="X35" s="33"/>
      <c r="Y35" s="33"/>
      <c r="Z35" s="33"/>
      <c r="AA35" s="33"/>
      <c r="AB35" s="33"/>
      <c r="AC35" s="33"/>
      <c r="AD35" s="33"/>
      <c r="AE35" s="33"/>
    </row>
    <row r="36" spans="1:31" s="2" customFormat="1" ht="14.45" hidden="1" customHeight="1">
      <c r="A36" s="33"/>
      <c r="B36" s="38"/>
      <c r="C36" s="33"/>
      <c r="D36" s="33"/>
      <c r="E36" s="120" t="s">
        <v>45</v>
      </c>
      <c r="F36" s="135">
        <f>ROUND((SUM(BH118:BH169)),  2)</f>
        <v>0</v>
      </c>
      <c r="G36" s="33"/>
      <c r="H36" s="33"/>
      <c r="I36" s="136">
        <v>0.15</v>
      </c>
      <c r="J36" s="135">
        <f>0</f>
        <v>0</v>
      </c>
      <c r="K36" s="33"/>
      <c r="L36" s="50"/>
      <c r="S36" s="33"/>
      <c r="T36" s="33"/>
      <c r="U36" s="33"/>
      <c r="V36" s="33"/>
      <c r="W36" s="33"/>
      <c r="X36" s="33"/>
      <c r="Y36" s="33"/>
      <c r="Z36" s="33"/>
      <c r="AA36" s="33"/>
      <c r="AB36" s="33"/>
      <c r="AC36" s="33"/>
      <c r="AD36" s="33"/>
      <c r="AE36" s="33"/>
    </row>
    <row r="37" spans="1:31" s="2" customFormat="1" ht="14.45" hidden="1" customHeight="1">
      <c r="A37" s="33"/>
      <c r="B37" s="38"/>
      <c r="C37" s="33"/>
      <c r="D37" s="33"/>
      <c r="E37" s="120" t="s">
        <v>46</v>
      </c>
      <c r="F37" s="135">
        <f>ROUND((SUM(BI118:BI169)),  2)</f>
        <v>0</v>
      </c>
      <c r="G37" s="33"/>
      <c r="H37" s="33"/>
      <c r="I37" s="136">
        <v>0</v>
      </c>
      <c r="J37" s="135">
        <f>0</f>
        <v>0</v>
      </c>
      <c r="K37" s="33"/>
      <c r="L37" s="50"/>
      <c r="S37" s="33"/>
      <c r="T37" s="33"/>
      <c r="U37" s="33"/>
      <c r="V37" s="33"/>
      <c r="W37" s="33"/>
      <c r="X37" s="33"/>
      <c r="Y37" s="33"/>
      <c r="Z37" s="33"/>
      <c r="AA37" s="33"/>
      <c r="AB37" s="33"/>
      <c r="AC37" s="33"/>
      <c r="AD37" s="33"/>
      <c r="AE37" s="33"/>
    </row>
    <row r="38" spans="1:31" s="2" customFormat="1" ht="6.95" customHeight="1">
      <c r="A38" s="33"/>
      <c r="B38" s="38"/>
      <c r="C38" s="33"/>
      <c r="D38" s="33"/>
      <c r="E38" s="33"/>
      <c r="F38" s="33"/>
      <c r="G38" s="33"/>
      <c r="H38" s="33"/>
      <c r="I38" s="121"/>
      <c r="J38" s="33"/>
      <c r="K38" s="33"/>
      <c r="L38" s="50"/>
      <c r="S38" s="33"/>
      <c r="T38" s="33"/>
      <c r="U38" s="33"/>
      <c r="V38" s="33"/>
      <c r="W38" s="33"/>
      <c r="X38" s="33"/>
      <c r="Y38" s="33"/>
      <c r="Z38" s="33"/>
      <c r="AA38" s="33"/>
      <c r="AB38" s="33"/>
      <c r="AC38" s="33"/>
      <c r="AD38" s="33"/>
      <c r="AE38" s="33"/>
    </row>
    <row r="39" spans="1:31" s="2" customFormat="1" ht="25.35" customHeight="1">
      <c r="A39" s="33"/>
      <c r="B39" s="38"/>
      <c r="C39" s="137"/>
      <c r="D39" s="138" t="s">
        <v>47</v>
      </c>
      <c r="E39" s="139"/>
      <c r="F39" s="139"/>
      <c r="G39" s="140" t="s">
        <v>48</v>
      </c>
      <c r="H39" s="141" t="s">
        <v>49</v>
      </c>
      <c r="I39" s="142"/>
      <c r="J39" s="143">
        <f>SUM(J30:J37)</f>
        <v>0</v>
      </c>
      <c r="K39" s="144"/>
      <c r="L39" s="50"/>
      <c r="S39" s="33"/>
      <c r="T39" s="33"/>
      <c r="U39" s="33"/>
      <c r="V39" s="33"/>
      <c r="W39" s="33"/>
      <c r="X39" s="33"/>
      <c r="Y39" s="33"/>
      <c r="Z39" s="33"/>
      <c r="AA39" s="33"/>
      <c r="AB39" s="33"/>
      <c r="AC39" s="33"/>
      <c r="AD39" s="33"/>
      <c r="AE39" s="33"/>
    </row>
    <row r="40" spans="1:31" s="2" customFormat="1" ht="14.45" customHeight="1">
      <c r="A40" s="33"/>
      <c r="B40" s="38"/>
      <c r="C40" s="33"/>
      <c r="D40" s="33"/>
      <c r="E40" s="33"/>
      <c r="F40" s="33"/>
      <c r="G40" s="33"/>
      <c r="H40" s="33"/>
      <c r="I40" s="121"/>
      <c r="J40" s="33"/>
      <c r="K40" s="33"/>
      <c r="L40" s="50"/>
      <c r="S40" s="33"/>
      <c r="T40" s="33"/>
      <c r="U40" s="33"/>
      <c r="V40" s="33"/>
      <c r="W40" s="33"/>
      <c r="X40" s="33"/>
      <c r="Y40" s="33"/>
      <c r="Z40" s="33"/>
      <c r="AA40" s="33"/>
      <c r="AB40" s="33"/>
      <c r="AC40" s="33"/>
      <c r="AD40" s="33"/>
      <c r="AE40" s="33"/>
    </row>
    <row r="41" spans="1:31" s="1" customFormat="1" ht="14.45" customHeight="1">
      <c r="B41" s="19"/>
      <c r="I41" s="114"/>
      <c r="L41" s="19"/>
    </row>
    <row r="42" spans="1:31" s="1" customFormat="1" ht="14.45" customHeight="1">
      <c r="B42" s="19"/>
      <c r="I42" s="114"/>
      <c r="L42" s="19"/>
    </row>
    <row r="43" spans="1:31" s="1" customFormat="1" ht="14.45" customHeight="1">
      <c r="B43" s="19"/>
      <c r="I43" s="114"/>
      <c r="L43" s="19"/>
    </row>
    <row r="44" spans="1:31" s="1" customFormat="1" ht="14.45" customHeight="1">
      <c r="B44" s="19"/>
      <c r="I44" s="114"/>
      <c r="L44" s="19"/>
    </row>
    <row r="45" spans="1:31" s="1" customFormat="1" ht="14.45" customHeight="1">
      <c r="B45" s="19"/>
      <c r="I45" s="114"/>
      <c r="L45" s="19"/>
    </row>
    <row r="46" spans="1:31" s="1" customFormat="1" ht="14.45" customHeight="1">
      <c r="B46" s="19"/>
      <c r="I46" s="114"/>
      <c r="L46" s="19"/>
    </row>
    <row r="47" spans="1:31" s="1" customFormat="1" ht="14.45" customHeight="1">
      <c r="B47" s="19"/>
      <c r="I47" s="114"/>
      <c r="L47" s="19"/>
    </row>
    <row r="48" spans="1:31" s="1" customFormat="1" ht="14.45" customHeight="1">
      <c r="B48" s="19"/>
      <c r="I48" s="114"/>
      <c r="L48" s="19"/>
    </row>
    <row r="49" spans="1:31" s="1" customFormat="1" ht="14.45" customHeight="1">
      <c r="B49" s="19"/>
      <c r="I49" s="114"/>
      <c r="L49" s="19"/>
    </row>
    <row r="50" spans="1:31" s="2" customFormat="1" ht="14.45" customHeight="1">
      <c r="B50" s="50"/>
      <c r="D50" s="145" t="s">
        <v>50</v>
      </c>
      <c r="E50" s="146"/>
      <c r="F50" s="146"/>
      <c r="G50" s="145" t="s">
        <v>51</v>
      </c>
      <c r="H50" s="146"/>
      <c r="I50" s="147"/>
      <c r="J50" s="146"/>
      <c r="K50" s="146"/>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ht="12.75">
      <c r="A61" s="33"/>
      <c r="B61" s="38"/>
      <c r="C61" s="33"/>
      <c r="D61" s="148" t="s">
        <v>52</v>
      </c>
      <c r="E61" s="149"/>
      <c r="F61" s="150" t="s">
        <v>53</v>
      </c>
      <c r="G61" s="148" t="s">
        <v>52</v>
      </c>
      <c r="H61" s="149"/>
      <c r="I61" s="151"/>
      <c r="J61" s="152" t="s">
        <v>53</v>
      </c>
      <c r="K61" s="149"/>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ht="12.75">
      <c r="A65" s="33"/>
      <c r="B65" s="38"/>
      <c r="C65" s="33"/>
      <c r="D65" s="145" t="s">
        <v>54</v>
      </c>
      <c r="E65" s="153"/>
      <c r="F65" s="153"/>
      <c r="G65" s="145" t="s">
        <v>55</v>
      </c>
      <c r="H65" s="153"/>
      <c r="I65" s="154"/>
      <c r="J65" s="153"/>
      <c r="K65" s="153"/>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ht="12.75">
      <c r="A76" s="33"/>
      <c r="B76" s="38"/>
      <c r="C76" s="33"/>
      <c r="D76" s="148" t="s">
        <v>52</v>
      </c>
      <c r="E76" s="149"/>
      <c r="F76" s="150" t="s">
        <v>53</v>
      </c>
      <c r="G76" s="148" t="s">
        <v>52</v>
      </c>
      <c r="H76" s="149"/>
      <c r="I76" s="151"/>
      <c r="J76" s="152" t="s">
        <v>53</v>
      </c>
      <c r="K76" s="149"/>
      <c r="L76" s="50"/>
      <c r="S76" s="33"/>
      <c r="T76" s="33"/>
      <c r="U76" s="33"/>
      <c r="V76" s="33"/>
      <c r="W76" s="33"/>
      <c r="X76" s="33"/>
      <c r="Y76" s="33"/>
      <c r="Z76" s="33"/>
      <c r="AA76" s="33"/>
      <c r="AB76" s="33"/>
      <c r="AC76" s="33"/>
      <c r="AD76" s="33"/>
      <c r="AE76" s="33"/>
    </row>
    <row r="77" spans="1:31" s="2" customFormat="1" ht="14.45" customHeight="1">
      <c r="A77" s="33"/>
      <c r="B77" s="155"/>
      <c r="C77" s="156"/>
      <c r="D77" s="156"/>
      <c r="E77" s="156"/>
      <c r="F77" s="156"/>
      <c r="G77" s="156"/>
      <c r="H77" s="156"/>
      <c r="I77" s="157"/>
      <c r="J77" s="156"/>
      <c r="K77" s="156"/>
      <c r="L77" s="50"/>
      <c r="S77" s="33"/>
      <c r="T77" s="33"/>
      <c r="U77" s="33"/>
      <c r="V77" s="33"/>
      <c r="W77" s="33"/>
      <c r="X77" s="33"/>
      <c r="Y77" s="33"/>
      <c r="Z77" s="33"/>
      <c r="AA77" s="33"/>
      <c r="AB77" s="33"/>
      <c r="AC77" s="33"/>
      <c r="AD77" s="33"/>
      <c r="AE77" s="33"/>
    </row>
    <row r="81" spans="1:47" s="2" customFormat="1" ht="6.95" customHeight="1">
      <c r="A81" s="33"/>
      <c r="B81" s="158"/>
      <c r="C81" s="159"/>
      <c r="D81" s="159"/>
      <c r="E81" s="159"/>
      <c r="F81" s="159"/>
      <c r="G81" s="159"/>
      <c r="H81" s="159"/>
      <c r="I81" s="160"/>
      <c r="J81" s="159"/>
      <c r="K81" s="159"/>
      <c r="L81" s="50"/>
      <c r="S81" s="33"/>
      <c r="T81" s="33"/>
      <c r="U81" s="33"/>
      <c r="V81" s="33"/>
      <c r="W81" s="33"/>
      <c r="X81" s="33"/>
      <c r="Y81" s="33"/>
      <c r="Z81" s="33"/>
      <c r="AA81" s="33"/>
      <c r="AB81" s="33"/>
      <c r="AC81" s="33"/>
      <c r="AD81" s="33"/>
      <c r="AE81" s="33"/>
    </row>
    <row r="82" spans="1:47" s="2" customFormat="1" ht="24.95" customHeight="1">
      <c r="A82" s="33"/>
      <c r="B82" s="34"/>
      <c r="C82" s="22" t="s">
        <v>131</v>
      </c>
      <c r="D82" s="35"/>
      <c r="E82" s="35"/>
      <c r="F82" s="35"/>
      <c r="G82" s="35"/>
      <c r="H82" s="35"/>
      <c r="I82" s="121"/>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121"/>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121"/>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317" t="str">
        <f>E7</f>
        <v>Oprava kolejí a výhybek v žst. Hradec nad Moravicí</v>
      </c>
      <c r="F85" s="318"/>
      <c r="G85" s="318"/>
      <c r="H85" s="318"/>
      <c r="I85" s="121"/>
      <c r="J85" s="35"/>
      <c r="K85" s="35"/>
      <c r="L85" s="50"/>
      <c r="S85" s="33"/>
      <c r="T85" s="33"/>
      <c r="U85" s="33"/>
      <c r="V85" s="33"/>
      <c r="W85" s="33"/>
      <c r="X85" s="33"/>
      <c r="Y85" s="33"/>
      <c r="Z85" s="33"/>
      <c r="AA85" s="33"/>
      <c r="AB85" s="33"/>
      <c r="AC85" s="33"/>
      <c r="AD85" s="33"/>
      <c r="AE85" s="33"/>
    </row>
    <row r="86" spans="1:47" s="2" customFormat="1" ht="12" customHeight="1">
      <c r="A86" s="33"/>
      <c r="B86" s="34"/>
      <c r="C86" s="28" t="s">
        <v>127</v>
      </c>
      <c r="D86" s="35"/>
      <c r="E86" s="35"/>
      <c r="F86" s="35"/>
      <c r="G86" s="35"/>
      <c r="H86" s="35"/>
      <c r="I86" s="121"/>
      <c r="J86" s="35"/>
      <c r="K86" s="35"/>
      <c r="L86" s="50"/>
      <c r="S86" s="33"/>
      <c r="T86" s="33"/>
      <c r="U86" s="33"/>
      <c r="V86" s="33"/>
      <c r="W86" s="33"/>
      <c r="X86" s="33"/>
      <c r="Y86" s="33"/>
      <c r="Z86" s="33"/>
      <c r="AA86" s="33"/>
      <c r="AB86" s="33"/>
      <c r="AC86" s="33"/>
      <c r="AD86" s="33"/>
      <c r="AE86" s="33"/>
    </row>
    <row r="87" spans="1:47" s="2" customFormat="1" ht="16.5" customHeight="1">
      <c r="A87" s="33"/>
      <c r="B87" s="34"/>
      <c r="C87" s="35"/>
      <c r="D87" s="35"/>
      <c r="E87" s="270" t="str">
        <f>E9</f>
        <v>PS 01 - Úprava zabezpečovacího zařízení</v>
      </c>
      <c r="F87" s="319"/>
      <c r="G87" s="319"/>
      <c r="H87" s="319"/>
      <c r="I87" s="121"/>
      <c r="J87" s="35"/>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121"/>
      <c r="J88" s="35"/>
      <c r="K88" s="35"/>
      <c r="L88" s="50"/>
      <c r="S88" s="33"/>
      <c r="T88" s="33"/>
      <c r="U88" s="33"/>
      <c r="V88" s="33"/>
      <c r="W88" s="33"/>
      <c r="X88" s="33"/>
      <c r="Y88" s="33"/>
      <c r="Z88" s="33"/>
      <c r="AA88" s="33"/>
      <c r="AB88" s="33"/>
      <c r="AC88" s="33"/>
      <c r="AD88" s="33"/>
      <c r="AE88" s="33"/>
    </row>
    <row r="89" spans="1:47" s="2" customFormat="1" ht="12" customHeight="1">
      <c r="A89" s="33"/>
      <c r="B89" s="34"/>
      <c r="C89" s="28" t="s">
        <v>20</v>
      </c>
      <c r="D89" s="35"/>
      <c r="E89" s="35"/>
      <c r="F89" s="26" t="str">
        <f>F12</f>
        <v>PS Opava</v>
      </c>
      <c r="G89" s="35"/>
      <c r="H89" s="35"/>
      <c r="I89" s="122" t="s">
        <v>22</v>
      </c>
      <c r="J89" s="65" t="str">
        <f>IF(J12="","",J12)</f>
        <v>12. 6. 2020</v>
      </c>
      <c r="K89" s="35"/>
      <c r="L89" s="50"/>
      <c r="S89" s="33"/>
      <c r="T89" s="33"/>
      <c r="U89" s="33"/>
      <c r="V89" s="33"/>
      <c r="W89" s="33"/>
      <c r="X89" s="33"/>
      <c r="Y89" s="33"/>
      <c r="Z89" s="33"/>
      <c r="AA89" s="33"/>
      <c r="AB89" s="33"/>
      <c r="AC89" s="33"/>
      <c r="AD89" s="33"/>
      <c r="AE89" s="33"/>
    </row>
    <row r="90" spans="1:47" s="2" customFormat="1" ht="6.95" customHeight="1">
      <c r="A90" s="33"/>
      <c r="B90" s="34"/>
      <c r="C90" s="35"/>
      <c r="D90" s="35"/>
      <c r="E90" s="35"/>
      <c r="F90" s="35"/>
      <c r="G90" s="35"/>
      <c r="H90" s="35"/>
      <c r="I90" s="121"/>
      <c r="J90" s="35"/>
      <c r="K90" s="35"/>
      <c r="L90" s="50"/>
      <c r="S90" s="33"/>
      <c r="T90" s="33"/>
      <c r="U90" s="33"/>
      <c r="V90" s="33"/>
      <c r="W90" s="33"/>
      <c r="X90" s="33"/>
      <c r="Y90" s="33"/>
      <c r="Z90" s="33"/>
      <c r="AA90" s="33"/>
      <c r="AB90" s="33"/>
      <c r="AC90" s="33"/>
      <c r="AD90" s="33"/>
      <c r="AE90" s="33"/>
    </row>
    <row r="91" spans="1:47" s="2" customFormat="1" ht="15.2" customHeight="1">
      <c r="A91" s="33"/>
      <c r="B91" s="34"/>
      <c r="C91" s="28" t="s">
        <v>24</v>
      </c>
      <c r="D91" s="35"/>
      <c r="E91" s="35"/>
      <c r="F91" s="26" t="str">
        <f>E15</f>
        <v>Správa železnic, státní organizace, OŘ Ostrava</v>
      </c>
      <c r="G91" s="35"/>
      <c r="H91" s="35"/>
      <c r="I91" s="122" t="s">
        <v>32</v>
      </c>
      <c r="J91" s="31" t="str">
        <f>E21</f>
        <v xml:space="preserve"> </v>
      </c>
      <c r="K91" s="35"/>
      <c r="L91" s="50"/>
      <c r="S91" s="33"/>
      <c r="T91" s="33"/>
      <c r="U91" s="33"/>
      <c r="V91" s="33"/>
      <c r="W91" s="33"/>
      <c r="X91" s="33"/>
      <c r="Y91" s="33"/>
      <c r="Z91" s="33"/>
      <c r="AA91" s="33"/>
      <c r="AB91" s="33"/>
      <c r="AC91" s="33"/>
      <c r="AD91" s="33"/>
      <c r="AE91" s="33"/>
    </row>
    <row r="92" spans="1:47" s="2" customFormat="1" ht="25.7" customHeight="1">
      <c r="A92" s="33"/>
      <c r="B92" s="34"/>
      <c r="C92" s="28" t="s">
        <v>30</v>
      </c>
      <c r="D92" s="35"/>
      <c r="E92" s="35"/>
      <c r="F92" s="26" t="str">
        <f>IF(E18="","",E18)</f>
        <v>Vyplň údaj</v>
      </c>
      <c r="G92" s="35"/>
      <c r="H92" s="35"/>
      <c r="I92" s="122" t="s">
        <v>35</v>
      </c>
      <c r="J92" s="31" t="str">
        <f>E24</f>
        <v>Ing. Hodulová Michaela</v>
      </c>
      <c r="K92" s="35"/>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121"/>
      <c r="J93" s="35"/>
      <c r="K93" s="35"/>
      <c r="L93" s="50"/>
      <c r="S93" s="33"/>
      <c r="T93" s="33"/>
      <c r="U93" s="33"/>
      <c r="V93" s="33"/>
      <c r="W93" s="33"/>
      <c r="X93" s="33"/>
      <c r="Y93" s="33"/>
      <c r="Z93" s="33"/>
      <c r="AA93" s="33"/>
      <c r="AB93" s="33"/>
      <c r="AC93" s="33"/>
      <c r="AD93" s="33"/>
      <c r="AE93" s="33"/>
    </row>
    <row r="94" spans="1:47" s="2" customFormat="1" ht="29.25" customHeight="1">
      <c r="A94" s="33"/>
      <c r="B94" s="34"/>
      <c r="C94" s="161" t="s">
        <v>132</v>
      </c>
      <c r="D94" s="162"/>
      <c r="E94" s="162"/>
      <c r="F94" s="162"/>
      <c r="G94" s="162"/>
      <c r="H94" s="162"/>
      <c r="I94" s="163"/>
      <c r="J94" s="164" t="s">
        <v>133</v>
      </c>
      <c r="K94" s="162"/>
      <c r="L94" s="50"/>
      <c r="S94" s="33"/>
      <c r="T94" s="33"/>
      <c r="U94" s="33"/>
      <c r="V94" s="33"/>
      <c r="W94" s="33"/>
      <c r="X94" s="33"/>
      <c r="Y94" s="33"/>
      <c r="Z94" s="33"/>
      <c r="AA94" s="33"/>
      <c r="AB94" s="33"/>
      <c r="AC94" s="33"/>
      <c r="AD94" s="33"/>
      <c r="AE94" s="33"/>
    </row>
    <row r="95" spans="1:47" s="2" customFormat="1" ht="10.35" customHeight="1">
      <c r="A95" s="33"/>
      <c r="B95" s="34"/>
      <c r="C95" s="35"/>
      <c r="D95" s="35"/>
      <c r="E95" s="35"/>
      <c r="F95" s="35"/>
      <c r="G95" s="35"/>
      <c r="H95" s="35"/>
      <c r="I95" s="121"/>
      <c r="J95" s="35"/>
      <c r="K95" s="35"/>
      <c r="L95" s="50"/>
      <c r="S95" s="33"/>
      <c r="T95" s="33"/>
      <c r="U95" s="33"/>
      <c r="V95" s="33"/>
      <c r="W95" s="33"/>
      <c r="X95" s="33"/>
      <c r="Y95" s="33"/>
      <c r="Z95" s="33"/>
      <c r="AA95" s="33"/>
      <c r="AB95" s="33"/>
      <c r="AC95" s="33"/>
      <c r="AD95" s="33"/>
      <c r="AE95" s="33"/>
    </row>
    <row r="96" spans="1:47" s="2" customFormat="1" ht="22.9" customHeight="1">
      <c r="A96" s="33"/>
      <c r="B96" s="34"/>
      <c r="C96" s="165" t="s">
        <v>134</v>
      </c>
      <c r="D96" s="35"/>
      <c r="E96" s="35"/>
      <c r="F96" s="35"/>
      <c r="G96" s="35"/>
      <c r="H96" s="35"/>
      <c r="I96" s="121"/>
      <c r="J96" s="83">
        <f>J118</f>
        <v>0</v>
      </c>
      <c r="K96" s="35"/>
      <c r="L96" s="50"/>
      <c r="S96" s="33"/>
      <c r="T96" s="33"/>
      <c r="U96" s="33"/>
      <c r="V96" s="33"/>
      <c r="W96" s="33"/>
      <c r="X96" s="33"/>
      <c r="Y96" s="33"/>
      <c r="Z96" s="33"/>
      <c r="AA96" s="33"/>
      <c r="AB96" s="33"/>
      <c r="AC96" s="33"/>
      <c r="AD96" s="33"/>
      <c r="AE96" s="33"/>
      <c r="AU96" s="16" t="s">
        <v>135</v>
      </c>
    </row>
    <row r="97" spans="1:31" s="9" customFormat="1" ht="24.95" customHeight="1">
      <c r="B97" s="166"/>
      <c r="C97" s="167"/>
      <c r="D97" s="168" t="s">
        <v>138</v>
      </c>
      <c r="E97" s="169"/>
      <c r="F97" s="169"/>
      <c r="G97" s="169"/>
      <c r="H97" s="169"/>
      <c r="I97" s="170"/>
      <c r="J97" s="171">
        <f>J119</f>
        <v>0</v>
      </c>
      <c r="K97" s="167"/>
      <c r="L97" s="172"/>
    </row>
    <row r="98" spans="1:31" s="9" customFormat="1" ht="24.95" customHeight="1">
      <c r="B98" s="166"/>
      <c r="C98" s="167"/>
      <c r="D98" s="168" t="s">
        <v>1365</v>
      </c>
      <c r="E98" s="169"/>
      <c r="F98" s="169"/>
      <c r="G98" s="169"/>
      <c r="H98" s="169"/>
      <c r="I98" s="170"/>
      <c r="J98" s="171">
        <f>J157</f>
        <v>0</v>
      </c>
      <c r="K98" s="167"/>
      <c r="L98" s="172"/>
    </row>
    <row r="99" spans="1:31" s="2" customFormat="1" ht="21.75" customHeight="1">
      <c r="A99" s="33"/>
      <c r="B99" s="34"/>
      <c r="C99" s="35"/>
      <c r="D99" s="35"/>
      <c r="E99" s="35"/>
      <c r="F99" s="35"/>
      <c r="G99" s="35"/>
      <c r="H99" s="35"/>
      <c r="I99" s="121"/>
      <c r="J99" s="35"/>
      <c r="K99" s="35"/>
      <c r="L99" s="50"/>
      <c r="S99" s="33"/>
      <c r="T99" s="33"/>
      <c r="U99" s="33"/>
      <c r="V99" s="33"/>
      <c r="W99" s="33"/>
      <c r="X99" s="33"/>
      <c r="Y99" s="33"/>
      <c r="Z99" s="33"/>
      <c r="AA99" s="33"/>
      <c r="AB99" s="33"/>
      <c r="AC99" s="33"/>
      <c r="AD99" s="33"/>
      <c r="AE99" s="33"/>
    </row>
    <row r="100" spans="1:31" s="2" customFormat="1" ht="6.95" customHeight="1">
      <c r="A100" s="33"/>
      <c r="B100" s="53"/>
      <c r="C100" s="54"/>
      <c r="D100" s="54"/>
      <c r="E100" s="54"/>
      <c r="F100" s="54"/>
      <c r="G100" s="54"/>
      <c r="H100" s="54"/>
      <c r="I100" s="157"/>
      <c r="J100" s="54"/>
      <c r="K100" s="54"/>
      <c r="L100" s="50"/>
      <c r="S100" s="33"/>
      <c r="T100" s="33"/>
      <c r="U100" s="33"/>
      <c r="V100" s="33"/>
      <c r="W100" s="33"/>
      <c r="X100" s="33"/>
      <c r="Y100" s="33"/>
      <c r="Z100" s="33"/>
      <c r="AA100" s="33"/>
      <c r="AB100" s="33"/>
      <c r="AC100" s="33"/>
      <c r="AD100" s="33"/>
      <c r="AE100" s="33"/>
    </row>
    <row r="104" spans="1:31" s="2" customFormat="1" ht="6.95" customHeight="1">
      <c r="A104" s="33"/>
      <c r="B104" s="55"/>
      <c r="C104" s="56"/>
      <c r="D104" s="56"/>
      <c r="E104" s="56"/>
      <c r="F104" s="56"/>
      <c r="G104" s="56"/>
      <c r="H104" s="56"/>
      <c r="I104" s="160"/>
      <c r="J104" s="56"/>
      <c r="K104" s="56"/>
      <c r="L104" s="50"/>
      <c r="S104" s="33"/>
      <c r="T104" s="33"/>
      <c r="U104" s="33"/>
      <c r="V104" s="33"/>
      <c r="W104" s="33"/>
      <c r="X104" s="33"/>
      <c r="Y104" s="33"/>
      <c r="Z104" s="33"/>
      <c r="AA104" s="33"/>
      <c r="AB104" s="33"/>
      <c r="AC104" s="33"/>
      <c r="AD104" s="33"/>
      <c r="AE104" s="33"/>
    </row>
    <row r="105" spans="1:31" s="2" customFormat="1" ht="24.95" customHeight="1">
      <c r="A105" s="33"/>
      <c r="B105" s="34"/>
      <c r="C105" s="22" t="s">
        <v>139</v>
      </c>
      <c r="D105" s="35"/>
      <c r="E105" s="35"/>
      <c r="F105" s="35"/>
      <c r="G105" s="35"/>
      <c r="H105" s="35"/>
      <c r="I105" s="121"/>
      <c r="J105" s="35"/>
      <c r="K105" s="35"/>
      <c r="L105" s="50"/>
      <c r="S105" s="33"/>
      <c r="T105" s="33"/>
      <c r="U105" s="33"/>
      <c r="V105" s="33"/>
      <c r="W105" s="33"/>
      <c r="X105" s="33"/>
      <c r="Y105" s="33"/>
      <c r="Z105" s="33"/>
      <c r="AA105" s="33"/>
      <c r="AB105" s="33"/>
      <c r="AC105" s="33"/>
      <c r="AD105" s="33"/>
      <c r="AE105" s="33"/>
    </row>
    <row r="106" spans="1:31" s="2" customFormat="1" ht="6.95" customHeight="1">
      <c r="A106" s="33"/>
      <c r="B106" s="34"/>
      <c r="C106" s="35"/>
      <c r="D106" s="35"/>
      <c r="E106" s="35"/>
      <c r="F106" s="35"/>
      <c r="G106" s="35"/>
      <c r="H106" s="35"/>
      <c r="I106" s="121"/>
      <c r="J106" s="35"/>
      <c r="K106" s="35"/>
      <c r="L106" s="50"/>
      <c r="S106" s="33"/>
      <c r="T106" s="33"/>
      <c r="U106" s="33"/>
      <c r="V106" s="33"/>
      <c r="W106" s="33"/>
      <c r="X106" s="33"/>
      <c r="Y106" s="33"/>
      <c r="Z106" s="33"/>
      <c r="AA106" s="33"/>
      <c r="AB106" s="33"/>
      <c r="AC106" s="33"/>
      <c r="AD106" s="33"/>
      <c r="AE106" s="33"/>
    </row>
    <row r="107" spans="1:31" s="2" customFormat="1" ht="12" customHeight="1">
      <c r="A107" s="33"/>
      <c r="B107" s="34"/>
      <c r="C107" s="28" t="s">
        <v>16</v>
      </c>
      <c r="D107" s="35"/>
      <c r="E107" s="35"/>
      <c r="F107" s="35"/>
      <c r="G107" s="35"/>
      <c r="H107" s="35"/>
      <c r="I107" s="121"/>
      <c r="J107" s="35"/>
      <c r="K107" s="35"/>
      <c r="L107" s="50"/>
      <c r="S107" s="33"/>
      <c r="T107" s="33"/>
      <c r="U107" s="33"/>
      <c r="V107" s="33"/>
      <c r="W107" s="33"/>
      <c r="X107" s="33"/>
      <c r="Y107" s="33"/>
      <c r="Z107" s="33"/>
      <c r="AA107" s="33"/>
      <c r="AB107" s="33"/>
      <c r="AC107" s="33"/>
      <c r="AD107" s="33"/>
      <c r="AE107" s="33"/>
    </row>
    <row r="108" spans="1:31" s="2" customFormat="1" ht="16.5" customHeight="1">
      <c r="A108" s="33"/>
      <c r="B108" s="34"/>
      <c r="C108" s="35"/>
      <c r="D108" s="35"/>
      <c r="E108" s="317" t="str">
        <f>E7</f>
        <v>Oprava kolejí a výhybek v žst. Hradec nad Moravicí</v>
      </c>
      <c r="F108" s="318"/>
      <c r="G108" s="318"/>
      <c r="H108" s="318"/>
      <c r="I108" s="121"/>
      <c r="J108" s="35"/>
      <c r="K108" s="35"/>
      <c r="L108" s="50"/>
      <c r="S108" s="33"/>
      <c r="T108" s="33"/>
      <c r="U108" s="33"/>
      <c r="V108" s="33"/>
      <c r="W108" s="33"/>
      <c r="X108" s="33"/>
      <c r="Y108" s="33"/>
      <c r="Z108" s="33"/>
      <c r="AA108" s="33"/>
      <c r="AB108" s="33"/>
      <c r="AC108" s="33"/>
      <c r="AD108" s="33"/>
      <c r="AE108" s="33"/>
    </row>
    <row r="109" spans="1:31" s="2" customFormat="1" ht="12" customHeight="1">
      <c r="A109" s="33"/>
      <c r="B109" s="34"/>
      <c r="C109" s="28" t="s">
        <v>127</v>
      </c>
      <c r="D109" s="35"/>
      <c r="E109" s="35"/>
      <c r="F109" s="35"/>
      <c r="G109" s="35"/>
      <c r="H109" s="35"/>
      <c r="I109" s="121"/>
      <c r="J109" s="35"/>
      <c r="K109" s="35"/>
      <c r="L109" s="50"/>
      <c r="S109" s="33"/>
      <c r="T109" s="33"/>
      <c r="U109" s="33"/>
      <c r="V109" s="33"/>
      <c r="W109" s="33"/>
      <c r="X109" s="33"/>
      <c r="Y109" s="33"/>
      <c r="Z109" s="33"/>
      <c r="AA109" s="33"/>
      <c r="AB109" s="33"/>
      <c r="AC109" s="33"/>
      <c r="AD109" s="33"/>
      <c r="AE109" s="33"/>
    </row>
    <row r="110" spans="1:31" s="2" customFormat="1" ht="16.5" customHeight="1">
      <c r="A110" s="33"/>
      <c r="B110" s="34"/>
      <c r="C110" s="35"/>
      <c r="D110" s="35"/>
      <c r="E110" s="270" t="str">
        <f>E9</f>
        <v>PS 01 - Úprava zabezpečovacího zařízení</v>
      </c>
      <c r="F110" s="319"/>
      <c r="G110" s="319"/>
      <c r="H110" s="319"/>
      <c r="I110" s="121"/>
      <c r="J110" s="35"/>
      <c r="K110" s="35"/>
      <c r="L110" s="50"/>
      <c r="S110" s="33"/>
      <c r="T110" s="33"/>
      <c r="U110" s="33"/>
      <c r="V110" s="33"/>
      <c r="W110" s="33"/>
      <c r="X110" s="33"/>
      <c r="Y110" s="33"/>
      <c r="Z110" s="33"/>
      <c r="AA110" s="33"/>
      <c r="AB110" s="33"/>
      <c r="AC110" s="33"/>
      <c r="AD110" s="33"/>
      <c r="AE110" s="33"/>
    </row>
    <row r="111" spans="1:31" s="2" customFormat="1" ht="6.95" customHeight="1">
      <c r="A111" s="33"/>
      <c r="B111" s="34"/>
      <c r="C111" s="35"/>
      <c r="D111" s="35"/>
      <c r="E111" s="35"/>
      <c r="F111" s="35"/>
      <c r="G111" s="35"/>
      <c r="H111" s="35"/>
      <c r="I111" s="121"/>
      <c r="J111" s="35"/>
      <c r="K111" s="35"/>
      <c r="L111" s="50"/>
      <c r="S111" s="33"/>
      <c r="T111" s="33"/>
      <c r="U111" s="33"/>
      <c r="V111" s="33"/>
      <c r="W111" s="33"/>
      <c r="X111" s="33"/>
      <c r="Y111" s="33"/>
      <c r="Z111" s="33"/>
      <c r="AA111" s="33"/>
      <c r="AB111" s="33"/>
      <c r="AC111" s="33"/>
      <c r="AD111" s="33"/>
      <c r="AE111" s="33"/>
    </row>
    <row r="112" spans="1:31" s="2" customFormat="1" ht="12" customHeight="1">
      <c r="A112" s="33"/>
      <c r="B112" s="34"/>
      <c r="C112" s="28" t="s">
        <v>20</v>
      </c>
      <c r="D112" s="35"/>
      <c r="E112" s="35"/>
      <c r="F112" s="26" t="str">
        <f>F12</f>
        <v>PS Opava</v>
      </c>
      <c r="G112" s="35"/>
      <c r="H112" s="35"/>
      <c r="I112" s="122" t="s">
        <v>22</v>
      </c>
      <c r="J112" s="65" t="str">
        <f>IF(J12="","",J12)</f>
        <v>12. 6. 2020</v>
      </c>
      <c r="K112" s="35"/>
      <c r="L112" s="50"/>
      <c r="S112" s="33"/>
      <c r="T112" s="33"/>
      <c r="U112" s="33"/>
      <c r="V112" s="33"/>
      <c r="W112" s="33"/>
      <c r="X112" s="33"/>
      <c r="Y112" s="33"/>
      <c r="Z112" s="33"/>
      <c r="AA112" s="33"/>
      <c r="AB112" s="33"/>
      <c r="AC112" s="33"/>
      <c r="AD112" s="33"/>
      <c r="AE112" s="33"/>
    </row>
    <row r="113" spans="1:65" s="2" customFormat="1" ht="6.95" customHeight="1">
      <c r="A113" s="33"/>
      <c r="B113" s="34"/>
      <c r="C113" s="35"/>
      <c r="D113" s="35"/>
      <c r="E113" s="35"/>
      <c r="F113" s="35"/>
      <c r="G113" s="35"/>
      <c r="H113" s="35"/>
      <c r="I113" s="121"/>
      <c r="J113" s="35"/>
      <c r="K113" s="35"/>
      <c r="L113" s="50"/>
      <c r="S113" s="33"/>
      <c r="T113" s="33"/>
      <c r="U113" s="33"/>
      <c r="V113" s="33"/>
      <c r="W113" s="33"/>
      <c r="X113" s="33"/>
      <c r="Y113" s="33"/>
      <c r="Z113" s="33"/>
      <c r="AA113" s="33"/>
      <c r="AB113" s="33"/>
      <c r="AC113" s="33"/>
      <c r="AD113" s="33"/>
      <c r="AE113" s="33"/>
    </row>
    <row r="114" spans="1:65" s="2" customFormat="1" ht="15.2" customHeight="1">
      <c r="A114" s="33"/>
      <c r="B114" s="34"/>
      <c r="C114" s="28" t="s">
        <v>24</v>
      </c>
      <c r="D114" s="35"/>
      <c r="E114" s="35"/>
      <c r="F114" s="26" t="str">
        <f>E15</f>
        <v>Správa železnic, státní organizace, OŘ Ostrava</v>
      </c>
      <c r="G114" s="35"/>
      <c r="H114" s="35"/>
      <c r="I114" s="122" t="s">
        <v>32</v>
      </c>
      <c r="J114" s="31" t="str">
        <f>E21</f>
        <v xml:space="preserve"> </v>
      </c>
      <c r="K114" s="35"/>
      <c r="L114" s="50"/>
      <c r="S114" s="33"/>
      <c r="T114" s="33"/>
      <c r="U114" s="33"/>
      <c r="V114" s="33"/>
      <c r="W114" s="33"/>
      <c r="X114" s="33"/>
      <c r="Y114" s="33"/>
      <c r="Z114" s="33"/>
      <c r="AA114" s="33"/>
      <c r="AB114" s="33"/>
      <c r="AC114" s="33"/>
      <c r="AD114" s="33"/>
      <c r="AE114" s="33"/>
    </row>
    <row r="115" spans="1:65" s="2" customFormat="1" ht="25.7" customHeight="1">
      <c r="A115" s="33"/>
      <c r="B115" s="34"/>
      <c r="C115" s="28" t="s">
        <v>30</v>
      </c>
      <c r="D115" s="35"/>
      <c r="E115" s="35"/>
      <c r="F115" s="26" t="str">
        <f>IF(E18="","",E18)</f>
        <v>Vyplň údaj</v>
      </c>
      <c r="G115" s="35"/>
      <c r="H115" s="35"/>
      <c r="I115" s="122" t="s">
        <v>35</v>
      </c>
      <c r="J115" s="31" t="str">
        <f>E24</f>
        <v>Ing. Hodulová Michaela</v>
      </c>
      <c r="K115" s="35"/>
      <c r="L115" s="50"/>
      <c r="S115" s="33"/>
      <c r="T115" s="33"/>
      <c r="U115" s="33"/>
      <c r="V115" s="33"/>
      <c r="W115" s="33"/>
      <c r="X115" s="33"/>
      <c r="Y115" s="33"/>
      <c r="Z115" s="33"/>
      <c r="AA115" s="33"/>
      <c r="AB115" s="33"/>
      <c r="AC115" s="33"/>
      <c r="AD115" s="33"/>
      <c r="AE115" s="33"/>
    </row>
    <row r="116" spans="1:65" s="2" customFormat="1" ht="10.35" customHeight="1">
      <c r="A116" s="33"/>
      <c r="B116" s="34"/>
      <c r="C116" s="35"/>
      <c r="D116" s="35"/>
      <c r="E116" s="35"/>
      <c r="F116" s="35"/>
      <c r="G116" s="35"/>
      <c r="H116" s="35"/>
      <c r="I116" s="121"/>
      <c r="J116" s="35"/>
      <c r="K116" s="35"/>
      <c r="L116" s="50"/>
      <c r="S116" s="33"/>
      <c r="T116" s="33"/>
      <c r="U116" s="33"/>
      <c r="V116" s="33"/>
      <c r="W116" s="33"/>
      <c r="X116" s="33"/>
      <c r="Y116" s="33"/>
      <c r="Z116" s="33"/>
      <c r="AA116" s="33"/>
      <c r="AB116" s="33"/>
      <c r="AC116" s="33"/>
      <c r="AD116" s="33"/>
      <c r="AE116" s="33"/>
    </row>
    <row r="117" spans="1:65" s="11" customFormat="1" ht="29.25" customHeight="1">
      <c r="A117" s="179"/>
      <c r="B117" s="180"/>
      <c r="C117" s="181" t="s">
        <v>140</v>
      </c>
      <c r="D117" s="182" t="s">
        <v>62</v>
      </c>
      <c r="E117" s="182" t="s">
        <v>58</v>
      </c>
      <c r="F117" s="182" t="s">
        <v>59</v>
      </c>
      <c r="G117" s="182" t="s">
        <v>141</v>
      </c>
      <c r="H117" s="182" t="s">
        <v>142</v>
      </c>
      <c r="I117" s="183" t="s">
        <v>143</v>
      </c>
      <c r="J117" s="182" t="s">
        <v>133</v>
      </c>
      <c r="K117" s="184" t="s">
        <v>144</v>
      </c>
      <c r="L117" s="185"/>
      <c r="M117" s="74" t="s">
        <v>1</v>
      </c>
      <c r="N117" s="75" t="s">
        <v>41</v>
      </c>
      <c r="O117" s="75" t="s">
        <v>145</v>
      </c>
      <c r="P117" s="75" t="s">
        <v>146</v>
      </c>
      <c r="Q117" s="75" t="s">
        <v>147</v>
      </c>
      <c r="R117" s="75" t="s">
        <v>148</v>
      </c>
      <c r="S117" s="75" t="s">
        <v>149</v>
      </c>
      <c r="T117" s="76" t="s">
        <v>150</v>
      </c>
      <c r="U117" s="179"/>
      <c r="V117" s="179"/>
      <c r="W117" s="179"/>
      <c r="X117" s="179"/>
      <c r="Y117" s="179"/>
      <c r="Z117" s="179"/>
      <c r="AA117" s="179"/>
      <c r="AB117" s="179"/>
      <c r="AC117" s="179"/>
      <c r="AD117" s="179"/>
      <c r="AE117" s="179"/>
    </row>
    <row r="118" spans="1:65" s="2" customFormat="1" ht="22.9" customHeight="1">
      <c r="A118" s="33"/>
      <c r="B118" s="34"/>
      <c r="C118" s="81" t="s">
        <v>151</v>
      </c>
      <c r="D118" s="35"/>
      <c r="E118" s="35"/>
      <c r="F118" s="35"/>
      <c r="G118" s="35"/>
      <c r="H118" s="35"/>
      <c r="I118" s="121"/>
      <c r="J118" s="186">
        <f>BK118</f>
        <v>0</v>
      </c>
      <c r="K118" s="35"/>
      <c r="L118" s="38"/>
      <c r="M118" s="77"/>
      <c r="N118" s="187"/>
      <c r="O118" s="78"/>
      <c r="P118" s="188">
        <f>P119+P157</f>
        <v>0</v>
      </c>
      <c r="Q118" s="78"/>
      <c r="R118" s="188">
        <f>R119+R157</f>
        <v>0</v>
      </c>
      <c r="S118" s="78"/>
      <c r="T118" s="189">
        <f>T119+T157</f>
        <v>0</v>
      </c>
      <c r="U118" s="33"/>
      <c r="V118" s="33"/>
      <c r="W118" s="33"/>
      <c r="X118" s="33"/>
      <c r="Y118" s="33"/>
      <c r="Z118" s="33"/>
      <c r="AA118" s="33"/>
      <c r="AB118" s="33"/>
      <c r="AC118" s="33"/>
      <c r="AD118" s="33"/>
      <c r="AE118" s="33"/>
      <c r="AT118" s="16" t="s">
        <v>76</v>
      </c>
      <c r="AU118" s="16" t="s">
        <v>135</v>
      </c>
      <c r="BK118" s="190">
        <f>BK119+BK157</f>
        <v>0</v>
      </c>
    </row>
    <row r="119" spans="1:65" s="12" customFormat="1" ht="25.9" customHeight="1">
      <c r="B119" s="191"/>
      <c r="C119" s="192"/>
      <c r="D119" s="193" t="s">
        <v>76</v>
      </c>
      <c r="E119" s="194" t="s">
        <v>633</v>
      </c>
      <c r="F119" s="194" t="s">
        <v>634</v>
      </c>
      <c r="G119" s="192"/>
      <c r="H119" s="192"/>
      <c r="I119" s="195"/>
      <c r="J119" s="196">
        <f>BK119</f>
        <v>0</v>
      </c>
      <c r="K119" s="192"/>
      <c r="L119" s="197"/>
      <c r="M119" s="198"/>
      <c r="N119" s="199"/>
      <c r="O119" s="199"/>
      <c r="P119" s="200">
        <f>SUM(P120:P156)</f>
        <v>0</v>
      </c>
      <c r="Q119" s="199"/>
      <c r="R119" s="200">
        <f>SUM(R120:R156)</f>
        <v>0</v>
      </c>
      <c r="S119" s="199"/>
      <c r="T119" s="201">
        <f>SUM(T120:T156)</f>
        <v>0</v>
      </c>
      <c r="AR119" s="202" t="s">
        <v>162</v>
      </c>
      <c r="AT119" s="203" t="s">
        <v>76</v>
      </c>
      <c r="AU119" s="203" t="s">
        <v>77</v>
      </c>
      <c r="AY119" s="202" t="s">
        <v>154</v>
      </c>
      <c r="BK119" s="204">
        <f>SUM(BK120:BK156)</f>
        <v>0</v>
      </c>
    </row>
    <row r="120" spans="1:65" s="2" customFormat="1" ht="21.75" customHeight="1">
      <c r="A120" s="33"/>
      <c r="B120" s="34"/>
      <c r="C120" s="207" t="s">
        <v>84</v>
      </c>
      <c r="D120" s="207" t="s">
        <v>157</v>
      </c>
      <c r="E120" s="208" t="s">
        <v>1366</v>
      </c>
      <c r="F120" s="209" t="s">
        <v>1367</v>
      </c>
      <c r="G120" s="210" t="s">
        <v>179</v>
      </c>
      <c r="H120" s="211">
        <v>5</v>
      </c>
      <c r="I120" s="212"/>
      <c r="J120" s="213">
        <f>ROUND(I120*H120,2)</f>
        <v>0</v>
      </c>
      <c r="K120" s="209" t="s">
        <v>161</v>
      </c>
      <c r="L120" s="38"/>
      <c r="M120" s="214" t="s">
        <v>1</v>
      </c>
      <c r="N120" s="215" t="s">
        <v>42</v>
      </c>
      <c r="O120" s="70"/>
      <c r="P120" s="216">
        <f>O120*H120</f>
        <v>0</v>
      </c>
      <c r="Q120" s="216">
        <v>0</v>
      </c>
      <c r="R120" s="216">
        <f>Q120*H120</f>
        <v>0</v>
      </c>
      <c r="S120" s="216">
        <v>0</v>
      </c>
      <c r="T120" s="217">
        <f>S120*H120</f>
        <v>0</v>
      </c>
      <c r="U120" s="33"/>
      <c r="V120" s="33"/>
      <c r="W120" s="33"/>
      <c r="X120" s="33"/>
      <c r="Y120" s="33"/>
      <c r="Z120" s="33"/>
      <c r="AA120" s="33"/>
      <c r="AB120" s="33"/>
      <c r="AC120" s="33"/>
      <c r="AD120" s="33"/>
      <c r="AE120" s="33"/>
      <c r="AR120" s="218" t="s">
        <v>162</v>
      </c>
      <c r="AT120" s="218" t="s">
        <v>157</v>
      </c>
      <c r="AU120" s="218" t="s">
        <v>84</v>
      </c>
      <c r="AY120" s="16" t="s">
        <v>154</v>
      </c>
      <c r="BE120" s="219">
        <f>IF(N120="základní",J120,0)</f>
        <v>0</v>
      </c>
      <c r="BF120" s="219">
        <f>IF(N120="snížená",J120,0)</f>
        <v>0</v>
      </c>
      <c r="BG120" s="219">
        <f>IF(N120="zákl. přenesená",J120,0)</f>
        <v>0</v>
      </c>
      <c r="BH120" s="219">
        <f>IF(N120="sníž. přenesená",J120,0)</f>
        <v>0</v>
      </c>
      <c r="BI120" s="219">
        <f>IF(N120="nulová",J120,0)</f>
        <v>0</v>
      </c>
      <c r="BJ120" s="16" t="s">
        <v>84</v>
      </c>
      <c r="BK120" s="219">
        <f>ROUND(I120*H120,2)</f>
        <v>0</v>
      </c>
      <c r="BL120" s="16" t="s">
        <v>162</v>
      </c>
      <c r="BM120" s="218" t="s">
        <v>1368</v>
      </c>
    </row>
    <row r="121" spans="1:65" s="2" customFormat="1" ht="11.25">
      <c r="A121" s="33"/>
      <c r="B121" s="34"/>
      <c r="C121" s="35"/>
      <c r="D121" s="220" t="s">
        <v>164</v>
      </c>
      <c r="E121" s="35"/>
      <c r="F121" s="221" t="s">
        <v>1367</v>
      </c>
      <c r="G121" s="35"/>
      <c r="H121" s="35"/>
      <c r="I121" s="121"/>
      <c r="J121" s="35"/>
      <c r="K121" s="35"/>
      <c r="L121" s="38"/>
      <c r="M121" s="222"/>
      <c r="N121" s="223"/>
      <c r="O121" s="70"/>
      <c r="P121" s="70"/>
      <c r="Q121" s="70"/>
      <c r="R121" s="70"/>
      <c r="S121" s="70"/>
      <c r="T121" s="71"/>
      <c r="U121" s="33"/>
      <c r="V121" s="33"/>
      <c r="W121" s="33"/>
      <c r="X121" s="33"/>
      <c r="Y121" s="33"/>
      <c r="Z121" s="33"/>
      <c r="AA121" s="33"/>
      <c r="AB121" s="33"/>
      <c r="AC121" s="33"/>
      <c r="AD121" s="33"/>
      <c r="AE121" s="33"/>
      <c r="AT121" s="16" t="s">
        <v>164</v>
      </c>
      <c r="AU121" s="16" t="s">
        <v>84</v>
      </c>
    </row>
    <row r="122" spans="1:65" s="2" customFormat="1" ht="19.5">
      <c r="A122" s="33"/>
      <c r="B122" s="34"/>
      <c r="C122" s="35"/>
      <c r="D122" s="220" t="s">
        <v>166</v>
      </c>
      <c r="E122" s="35"/>
      <c r="F122" s="224" t="s">
        <v>1369</v>
      </c>
      <c r="G122" s="35"/>
      <c r="H122" s="35"/>
      <c r="I122" s="121"/>
      <c r="J122" s="35"/>
      <c r="K122" s="35"/>
      <c r="L122" s="38"/>
      <c r="M122" s="222"/>
      <c r="N122" s="223"/>
      <c r="O122" s="70"/>
      <c r="P122" s="70"/>
      <c r="Q122" s="70"/>
      <c r="R122" s="70"/>
      <c r="S122" s="70"/>
      <c r="T122" s="71"/>
      <c r="U122" s="33"/>
      <c r="V122" s="33"/>
      <c r="W122" s="33"/>
      <c r="X122" s="33"/>
      <c r="Y122" s="33"/>
      <c r="Z122" s="33"/>
      <c r="AA122" s="33"/>
      <c r="AB122" s="33"/>
      <c r="AC122" s="33"/>
      <c r="AD122" s="33"/>
      <c r="AE122" s="33"/>
      <c r="AT122" s="16" t="s">
        <v>166</v>
      </c>
      <c r="AU122" s="16" t="s">
        <v>84</v>
      </c>
    </row>
    <row r="123" spans="1:65" s="2" customFormat="1" ht="21.75" customHeight="1">
      <c r="A123" s="33"/>
      <c r="B123" s="34"/>
      <c r="C123" s="207" t="s">
        <v>86</v>
      </c>
      <c r="D123" s="207" t="s">
        <v>157</v>
      </c>
      <c r="E123" s="208" t="s">
        <v>1370</v>
      </c>
      <c r="F123" s="209" t="s">
        <v>1371</v>
      </c>
      <c r="G123" s="210" t="s">
        <v>179</v>
      </c>
      <c r="H123" s="211">
        <v>3</v>
      </c>
      <c r="I123" s="212"/>
      <c r="J123" s="213">
        <f>ROUND(I123*H123,2)</f>
        <v>0</v>
      </c>
      <c r="K123" s="209" t="s">
        <v>161</v>
      </c>
      <c r="L123" s="38"/>
      <c r="M123" s="214" t="s">
        <v>1</v>
      </c>
      <c r="N123" s="215" t="s">
        <v>42</v>
      </c>
      <c r="O123" s="70"/>
      <c r="P123" s="216">
        <f>O123*H123</f>
        <v>0</v>
      </c>
      <c r="Q123" s="216">
        <v>0</v>
      </c>
      <c r="R123" s="216">
        <f>Q123*H123</f>
        <v>0</v>
      </c>
      <c r="S123" s="216">
        <v>0</v>
      </c>
      <c r="T123" s="217">
        <f>S123*H123</f>
        <v>0</v>
      </c>
      <c r="U123" s="33"/>
      <c r="V123" s="33"/>
      <c r="W123" s="33"/>
      <c r="X123" s="33"/>
      <c r="Y123" s="33"/>
      <c r="Z123" s="33"/>
      <c r="AA123" s="33"/>
      <c r="AB123" s="33"/>
      <c r="AC123" s="33"/>
      <c r="AD123" s="33"/>
      <c r="AE123" s="33"/>
      <c r="AR123" s="218" t="s">
        <v>162</v>
      </c>
      <c r="AT123" s="218" t="s">
        <v>157</v>
      </c>
      <c r="AU123" s="218" t="s">
        <v>84</v>
      </c>
      <c r="AY123" s="16" t="s">
        <v>154</v>
      </c>
      <c r="BE123" s="219">
        <f>IF(N123="základní",J123,0)</f>
        <v>0</v>
      </c>
      <c r="BF123" s="219">
        <f>IF(N123="snížená",J123,0)</f>
        <v>0</v>
      </c>
      <c r="BG123" s="219">
        <f>IF(N123="zákl. přenesená",J123,0)</f>
        <v>0</v>
      </c>
      <c r="BH123" s="219">
        <f>IF(N123="sníž. přenesená",J123,0)</f>
        <v>0</v>
      </c>
      <c r="BI123" s="219">
        <f>IF(N123="nulová",J123,0)</f>
        <v>0</v>
      </c>
      <c r="BJ123" s="16" t="s">
        <v>84</v>
      </c>
      <c r="BK123" s="219">
        <f>ROUND(I123*H123,2)</f>
        <v>0</v>
      </c>
      <c r="BL123" s="16" t="s">
        <v>162</v>
      </c>
      <c r="BM123" s="218" t="s">
        <v>1372</v>
      </c>
    </row>
    <row r="124" spans="1:65" s="2" customFormat="1" ht="11.25">
      <c r="A124" s="33"/>
      <c r="B124" s="34"/>
      <c r="C124" s="35"/>
      <c r="D124" s="220" t="s">
        <v>164</v>
      </c>
      <c r="E124" s="35"/>
      <c r="F124" s="221" t="s">
        <v>1371</v>
      </c>
      <c r="G124" s="35"/>
      <c r="H124" s="35"/>
      <c r="I124" s="121"/>
      <c r="J124" s="35"/>
      <c r="K124" s="35"/>
      <c r="L124" s="38"/>
      <c r="M124" s="222"/>
      <c r="N124" s="223"/>
      <c r="O124" s="70"/>
      <c r="P124" s="70"/>
      <c r="Q124" s="70"/>
      <c r="R124" s="70"/>
      <c r="S124" s="70"/>
      <c r="T124" s="71"/>
      <c r="U124" s="33"/>
      <c r="V124" s="33"/>
      <c r="W124" s="33"/>
      <c r="X124" s="33"/>
      <c r="Y124" s="33"/>
      <c r="Z124" s="33"/>
      <c r="AA124" s="33"/>
      <c r="AB124" s="33"/>
      <c r="AC124" s="33"/>
      <c r="AD124" s="33"/>
      <c r="AE124" s="33"/>
      <c r="AT124" s="16" t="s">
        <v>164</v>
      </c>
      <c r="AU124" s="16" t="s">
        <v>84</v>
      </c>
    </row>
    <row r="125" spans="1:65" s="2" customFormat="1" ht="19.5">
      <c r="A125" s="33"/>
      <c r="B125" s="34"/>
      <c r="C125" s="35"/>
      <c r="D125" s="220" t="s">
        <v>166</v>
      </c>
      <c r="E125" s="35"/>
      <c r="F125" s="224" t="s">
        <v>1373</v>
      </c>
      <c r="G125" s="35"/>
      <c r="H125" s="35"/>
      <c r="I125" s="121"/>
      <c r="J125" s="35"/>
      <c r="K125" s="35"/>
      <c r="L125" s="38"/>
      <c r="M125" s="222"/>
      <c r="N125" s="223"/>
      <c r="O125" s="70"/>
      <c r="P125" s="70"/>
      <c r="Q125" s="70"/>
      <c r="R125" s="70"/>
      <c r="S125" s="70"/>
      <c r="T125" s="71"/>
      <c r="U125" s="33"/>
      <c r="V125" s="33"/>
      <c r="W125" s="33"/>
      <c r="X125" s="33"/>
      <c r="Y125" s="33"/>
      <c r="Z125" s="33"/>
      <c r="AA125" s="33"/>
      <c r="AB125" s="33"/>
      <c r="AC125" s="33"/>
      <c r="AD125" s="33"/>
      <c r="AE125" s="33"/>
      <c r="AT125" s="16" t="s">
        <v>166</v>
      </c>
      <c r="AU125" s="16" t="s">
        <v>84</v>
      </c>
    </row>
    <row r="126" spans="1:65" s="2" customFormat="1" ht="21.75" customHeight="1">
      <c r="A126" s="33"/>
      <c r="B126" s="34"/>
      <c r="C126" s="207" t="s">
        <v>176</v>
      </c>
      <c r="D126" s="207" t="s">
        <v>157</v>
      </c>
      <c r="E126" s="208" t="s">
        <v>1374</v>
      </c>
      <c r="F126" s="209" t="s">
        <v>1375</v>
      </c>
      <c r="G126" s="210" t="s">
        <v>179</v>
      </c>
      <c r="H126" s="211">
        <v>1</v>
      </c>
      <c r="I126" s="212"/>
      <c r="J126" s="213">
        <f>ROUND(I126*H126,2)</f>
        <v>0</v>
      </c>
      <c r="K126" s="209" t="s">
        <v>161</v>
      </c>
      <c r="L126" s="38"/>
      <c r="M126" s="214" t="s">
        <v>1</v>
      </c>
      <c r="N126" s="215" t="s">
        <v>42</v>
      </c>
      <c r="O126" s="70"/>
      <c r="P126" s="216">
        <f>O126*H126</f>
        <v>0</v>
      </c>
      <c r="Q126" s="216">
        <v>0</v>
      </c>
      <c r="R126" s="216">
        <f>Q126*H126</f>
        <v>0</v>
      </c>
      <c r="S126" s="216">
        <v>0</v>
      </c>
      <c r="T126" s="217">
        <f>S126*H126</f>
        <v>0</v>
      </c>
      <c r="U126" s="33"/>
      <c r="V126" s="33"/>
      <c r="W126" s="33"/>
      <c r="X126" s="33"/>
      <c r="Y126" s="33"/>
      <c r="Z126" s="33"/>
      <c r="AA126" s="33"/>
      <c r="AB126" s="33"/>
      <c r="AC126" s="33"/>
      <c r="AD126" s="33"/>
      <c r="AE126" s="33"/>
      <c r="AR126" s="218" t="s">
        <v>84</v>
      </c>
      <c r="AT126" s="218" t="s">
        <v>157</v>
      </c>
      <c r="AU126" s="218" t="s">
        <v>84</v>
      </c>
      <c r="AY126" s="16" t="s">
        <v>154</v>
      </c>
      <c r="BE126" s="219">
        <f>IF(N126="základní",J126,0)</f>
        <v>0</v>
      </c>
      <c r="BF126" s="219">
        <f>IF(N126="snížená",J126,0)</f>
        <v>0</v>
      </c>
      <c r="BG126" s="219">
        <f>IF(N126="zákl. přenesená",J126,0)</f>
        <v>0</v>
      </c>
      <c r="BH126" s="219">
        <f>IF(N126="sníž. přenesená",J126,0)</f>
        <v>0</v>
      </c>
      <c r="BI126" s="219">
        <f>IF(N126="nulová",J126,0)</f>
        <v>0</v>
      </c>
      <c r="BJ126" s="16" t="s">
        <v>84</v>
      </c>
      <c r="BK126" s="219">
        <f>ROUND(I126*H126,2)</f>
        <v>0</v>
      </c>
      <c r="BL126" s="16" t="s">
        <v>84</v>
      </c>
      <c r="BM126" s="218" t="s">
        <v>1376</v>
      </c>
    </row>
    <row r="127" spans="1:65" s="2" customFormat="1" ht="19.5">
      <c r="A127" s="33"/>
      <c r="B127" s="34"/>
      <c r="C127" s="35"/>
      <c r="D127" s="220" t="s">
        <v>164</v>
      </c>
      <c r="E127" s="35"/>
      <c r="F127" s="221" t="s">
        <v>1377</v>
      </c>
      <c r="G127" s="35"/>
      <c r="H127" s="35"/>
      <c r="I127" s="121"/>
      <c r="J127" s="35"/>
      <c r="K127" s="35"/>
      <c r="L127" s="38"/>
      <c r="M127" s="222"/>
      <c r="N127" s="223"/>
      <c r="O127" s="70"/>
      <c r="P127" s="70"/>
      <c r="Q127" s="70"/>
      <c r="R127" s="70"/>
      <c r="S127" s="70"/>
      <c r="T127" s="71"/>
      <c r="U127" s="33"/>
      <c r="V127" s="33"/>
      <c r="W127" s="33"/>
      <c r="X127" s="33"/>
      <c r="Y127" s="33"/>
      <c r="Z127" s="33"/>
      <c r="AA127" s="33"/>
      <c r="AB127" s="33"/>
      <c r="AC127" s="33"/>
      <c r="AD127" s="33"/>
      <c r="AE127" s="33"/>
      <c r="AT127" s="16" t="s">
        <v>164</v>
      </c>
      <c r="AU127" s="16" t="s">
        <v>84</v>
      </c>
    </row>
    <row r="128" spans="1:65" s="2" customFormat="1" ht="19.5">
      <c r="A128" s="33"/>
      <c r="B128" s="34"/>
      <c r="C128" s="35"/>
      <c r="D128" s="220" t="s">
        <v>166</v>
      </c>
      <c r="E128" s="35"/>
      <c r="F128" s="224" t="s">
        <v>1378</v>
      </c>
      <c r="G128" s="35"/>
      <c r="H128" s="35"/>
      <c r="I128" s="121"/>
      <c r="J128" s="35"/>
      <c r="K128" s="35"/>
      <c r="L128" s="38"/>
      <c r="M128" s="222"/>
      <c r="N128" s="223"/>
      <c r="O128" s="70"/>
      <c r="P128" s="70"/>
      <c r="Q128" s="70"/>
      <c r="R128" s="70"/>
      <c r="S128" s="70"/>
      <c r="T128" s="71"/>
      <c r="U128" s="33"/>
      <c r="V128" s="33"/>
      <c r="W128" s="33"/>
      <c r="X128" s="33"/>
      <c r="Y128" s="33"/>
      <c r="Z128" s="33"/>
      <c r="AA128" s="33"/>
      <c r="AB128" s="33"/>
      <c r="AC128" s="33"/>
      <c r="AD128" s="33"/>
      <c r="AE128" s="33"/>
      <c r="AT128" s="16" t="s">
        <v>166</v>
      </c>
      <c r="AU128" s="16" t="s">
        <v>84</v>
      </c>
    </row>
    <row r="129" spans="1:65" s="2" customFormat="1" ht="21.75" customHeight="1">
      <c r="A129" s="33"/>
      <c r="B129" s="34"/>
      <c r="C129" s="207" t="s">
        <v>162</v>
      </c>
      <c r="D129" s="207" t="s">
        <v>157</v>
      </c>
      <c r="E129" s="208" t="s">
        <v>1379</v>
      </c>
      <c r="F129" s="209" t="s">
        <v>1380</v>
      </c>
      <c r="G129" s="210" t="s">
        <v>179</v>
      </c>
      <c r="H129" s="211">
        <v>1</v>
      </c>
      <c r="I129" s="212"/>
      <c r="J129" s="213">
        <f>ROUND(I129*H129,2)</f>
        <v>0</v>
      </c>
      <c r="K129" s="209" t="s">
        <v>161</v>
      </c>
      <c r="L129" s="38"/>
      <c r="M129" s="214" t="s">
        <v>1</v>
      </c>
      <c r="N129" s="215" t="s">
        <v>42</v>
      </c>
      <c r="O129" s="70"/>
      <c r="P129" s="216">
        <f>O129*H129</f>
        <v>0</v>
      </c>
      <c r="Q129" s="216">
        <v>0</v>
      </c>
      <c r="R129" s="216">
        <f>Q129*H129</f>
        <v>0</v>
      </c>
      <c r="S129" s="216">
        <v>0</v>
      </c>
      <c r="T129" s="217">
        <f>S129*H129</f>
        <v>0</v>
      </c>
      <c r="U129" s="33"/>
      <c r="V129" s="33"/>
      <c r="W129" s="33"/>
      <c r="X129" s="33"/>
      <c r="Y129" s="33"/>
      <c r="Z129" s="33"/>
      <c r="AA129" s="33"/>
      <c r="AB129" s="33"/>
      <c r="AC129" s="33"/>
      <c r="AD129" s="33"/>
      <c r="AE129" s="33"/>
      <c r="AR129" s="218" t="s">
        <v>84</v>
      </c>
      <c r="AT129" s="218" t="s">
        <v>157</v>
      </c>
      <c r="AU129" s="218" t="s">
        <v>84</v>
      </c>
      <c r="AY129" s="16" t="s">
        <v>154</v>
      </c>
      <c r="BE129" s="219">
        <f>IF(N129="základní",J129,0)</f>
        <v>0</v>
      </c>
      <c r="BF129" s="219">
        <f>IF(N129="snížená",J129,0)</f>
        <v>0</v>
      </c>
      <c r="BG129" s="219">
        <f>IF(N129="zákl. přenesená",J129,0)</f>
        <v>0</v>
      </c>
      <c r="BH129" s="219">
        <f>IF(N129="sníž. přenesená",J129,0)</f>
        <v>0</v>
      </c>
      <c r="BI129" s="219">
        <f>IF(N129="nulová",J129,0)</f>
        <v>0</v>
      </c>
      <c r="BJ129" s="16" t="s">
        <v>84</v>
      </c>
      <c r="BK129" s="219">
        <f>ROUND(I129*H129,2)</f>
        <v>0</v>
      </c>
      <c r="BL129" s="16" t="s">
        <v>84</v>
      </c>
      <c r="BM129" s="218" t="s">
        <v>1381</v>
      </c>
    </row>
    <row r="130" spans="1:65" s="2" customFormat="1" ht="19.5">
      <c r="A130" s="33"/>
      <c r="B130" s="34"/>
      <c r="C130" s="35"/>
      <c r="D130" s="220" t="s">
        <v>164</v>
      </c>
      <c r="E130" s="35"/>
      <c r="F130" s="221" t="s">
        <v>1382</v>
      </c>
      <c r="G130" s="35"/>
      <c r="H130" s="35"/>
      <c r="I130" s="121"/>
      <c r="J130" s="35"/>
      <c r="K130" s="35"/>
      <c r="L130" s="38"/>
      <c r="M130" s="222"/>
      <c r="N130" s="223"/>
      <c r="O130" s="70"/>
      <c r="P130" s="70"/>
      <c r="Q130" s="70"/>
      <c r="R130" s="70"/>
      <c r="S130" s="70"/>
      <c r="T130" s="71"/>
      <c r="U130" s="33"/>
      <c r="V130" s="33"/>
      <c r="W130" s="33"/>
      <c r="X130" s="33"/>
      <c r="Y130" s="33"/>
      <c r="Z130" s="33"/>
      <c r="AA130" s="33"/>
      <c r="AB130" s="33"/>
      <c r="AC130" s="33"/>
      <c r="AD130" s="33"/>
      <c r="AE130" s="33"/>
      <c r="AT130" s="16" t="s">
        <v>164</v>
      </c>
      <c r="AU130" s="16" t="s">
        <v>84</v>
      </c>
    </row>
    <row r="131" spans="1:65" s="2" customFormat="1" ht="19.5">
      <c r="A131" s="33"/>
      <c r="B131" s="34"/>
      <c r="C131" s="35"/>
      <c r="D131" s="220" t="s">
        <v>166</v>
      </c>
      <c r="E131" s="35"/>
      <c r="F131" s="224" t="s">
        <v>1378</v>
      </c>
      <c r="G131" s="35"/>
      <c r="H131" s="35"/>
      <c r="I131" s="121"/>
      <c r="J131" s="35"/>
      <c r="K131" s="35"/>
      <c r="L131" s="38"/>
      <c r="M131" s="222"/>
      <c r="N131" s="223"/>
      <c r="O131" s="70"/>
      <c r="P131" s="70"/>
      <c r="Q131" s="70"/>
      <c r="R131" s="70"/>
      <c r="S131" s="70"/>
      <c r="T131" s="71"/>
      <c r="U131" s="33"/>
      <c r="V131" s="33"/>
      <c r="W131" s="33"/>
      <c r="X131" s="33"/>
      <c r="Y131" s="33"/>
      <c r="Z131" s="33"/>
      <c r="AA131" s="33"/>
      <c r="AB131" s="33"/>
      <c r="AC131" s="33"/>
      <c r="AD131" s="33"/>
      <c r="AE131" s="33"/>
      <c r="AT131" s="16" t="s">
        <v>166</v>
      </c>
      <c r="AU131" s="16" t="s">
        <v>84</v>
      </c>
    </row>
    <row r="132" spans="1:65" s="2" customFormat="1" ht="21.75" customHeight="1">
      <c r="A132" s="33"/>
      <c r="B132" s="34"/>
      <c r="C132" s="247" t="s">
        <v>155</v>
      </c>
      <c r="D132" s="247" t="s">
        <v>443</v>
      </c>
      <c r="E132" s="248" t="s">
        <v>1383</v>
      </c>
      <c r="F132" s="249" t="s">
        <v>1384</v>
      </c>
      <c r="G132" s="250" t="s">
        <v>179</v>
      </c>
      <c r="H132" s="251">
        <v>1</v>
      </c>
      <c r="I132" s="252"/>
      <c r="J132" s="253">
        <f>ROUND(I132*H132,2)</f>
        <v>0</v>
      </c>
      <c r="K132" s="249" t="s">
        <v>161</v>
      </c>
      <c r="L132" s="254"/>
      <c r="M132" s="255" t="s">
        <v>1</v>
      </c>
      <c r="N132" s="256" t="s">
        <v>42</v>
      </c>
      <c r="O132" s="70"/>
      <c r="P132" s="216">
        <f>O132*H132</f>
        <v>0</v>
      </c>
      <c r="Q132" s="216">
        <v>0</v>
      </c>
      <c r="R132" s="216">
        <f>Q132*H132</f>
        <v>0</v>
      </c>
      <c r="S132" s="216">
        <v>0</v>
      </c>
      <c r="T132" s="217">
        <f>S132*H132</f>
        <v>0</v>
      </c>
      <c r="U132" s="33"/>
      <c r="V132" s="33"/>
      <c r="W132" s="33"/>
      <c r="X132" s="33"/>
      <c r="Y132" s="33"/>
      <c r="Z132" s="33"/>
      <c r="AA132" s="33"/>
      <c r="AB132" s="33"/>
      <c r="AC132" s="33"/>
      <c r="AD132" s="33"/>
      <c r="AE132" s="33"/>
      <c r="AR132" s="218" t="s">
        <v>1175</v>
      </c>
      <c r="AT132" s="218" t="s">
        <v>443</v>
      </c>
      <c r="AU132" s="218" t="s">
        <v>84</v>
      </c>
      <c r="AY132" s="16" t="s">
        <v>154</v>
      </c>
      <c r="BE132" s="219">
        <f>IF(N132="základní",J132,0)</f>
        <v>0</v>
      </c>
      <c r="BF132" s="219">
        <f>IF(N132="snížená",J132,0)</f>
        <v>0</v>
      </c>
      <c r="BG132" s="219">
        <f>IF(N132="zákl. přenesená",J132,0)</f>
        <v>0</v>
      </c>
      <c r="BH132" s="219">
        <f>IF(N132="sníž. přenesená",J132,0)</f>
        <v>0</v>
      </c>
      <c r="BI132" s="219">
        <f>IF(N132="nulová",J132,0)</f>
        <v>0</v>
      </c>
      <c r="BJ132" s="16" t="s">
        <v>84</v>
      </c>
      <c r="BK132" s="219">
        <f>ROUND(I132*H132,2)</f>
        <v>0</v>
      </c>
      <c r="BL132" s="16" t="s">
        <v>1175</v>
      </c>
      <c r="BM132" s="218" t="s">
        <v>1385</v>
      </c>
    </row>
    <row r="133" spans="1:65" s="2" customFormat="1" ht="11.25">
      <c r="A133" s="33"/>
      <c r="B133" s="34"/>
      <c r="C133" s="35"/>
      <c r="D133" s="220" t="s">
        <v>164</v>
      </c>
      <c r="E133" s="35"/>
      <c r="F133" s="221" t="s">
        <v>1384</v>
      </c>
      <c r="G133" s="35"/>
      <c r="H133" s="35"/>
      <c r="I133" s="121"/>
      <c r="J133" s="35"/>
      <c r="K133" s="35"/>
      <c r="L133" s="38"/>
      <c r="M133" s="222"/>
      <c r="N133" s="223"/>
      <c r="O133" s="70"/>
      <c r="P133" s="70"/>
      <c r="Q133" s="70"/>
      <c r="R133" s="70"/>
      <c r="S133" s="70"/>
      <c r="T133" s="71"/>
      <c r="U133" s="33"/>
      <c r="V133" s="33"/>
      <c r="W133" s="33"/>
      <c r="X133" s="33"/>
      <c r="Y133" s="33"/>
      <c r="Z133" s="33"/>
      <c r="AA133" s="33"/>
      <c r="AB133" s="33"/>
      <c r="AC133" s="33"/>
      <c r="AD133" s="33"/>
      <c r="AE133" s="33"/>
      <c r="AT133" s="16" t="s">
        <v>164</v>
      </c>
      <c r="AU133" s="16" t="s">
        <v>84</v>
      </c>
    </row>
    <row r="134" spans="1:65" s="2" customFormat="1" ht="19.5">
      <c r="A134" s="33"/>
      <c r="B134" s="34"/>
      <c r="C134" s="35"/>
      <c r="D134" s="220" t="s">
        <v>166</v>
      </c>
      <c r="E134" s="35"/>
      <c r="F134" s="224" t="s">
        <v>1386</v>
      </c>
      <c r="G134" s="35"/>
      <c r="H134" s="35"/>
      <c r="I134" s="121"/>
      <c r="J134" s="35"/>
      <c r="K134" s="35"/>
      <c r="L134" s="38"/>
      <c r="M134" s="222"/>
      <c r="N134" s="223"/>
      <c r="O134" s="70"/>
      <c r="P134" s="70"/>
      <c r="Q134" s="70"/>
      <c r="R134" s="70"/>
      <c r="S134" s="70"/>
      <c r="T134" s="71"/>
      <c r="U134" s="33"/>
      <c r="V134" s="33"/>
      <c r="W134" s="33"/>
      <c r="X134" s="33"/>
      <c r="Y134" s="33"/>
      <c r="Z134" s="33"/>
      <c r="AA134" s="33"/>
      <c r="AB134" s="33"/>
      <c r="AC134" s="33"/>
      <c r="AD134" s="33"/>
      <c r="AE134" s="33"/>
      <c r="AT134" s="16" t="s">
        <v>166</v>
      </c>
      <c r="AU134" s="16" t="s">
        <v>84</v>
      </c>
    </row>
    <row r="135" spans="1:65" s="2" customFormat="1" ht="21.75" customHeight="1">
      <c r="A135" s="33"/>
      <c r="B135" s="34"/>
      <c r="C135" s="247" t="s">
        <v>195</v>
      </c>
      <c r="D135" s="247" t="s">
        <v>443</v>
      </c>
      <c r="E135" s="248" t="s">
        <v>1387</v>
      </c>
      <c r="F135" s="249" t="s">
        <v>1388</v>
      </c>
      <c r="G135" s="250" t="s">
        <v>179</v>
      </c>
      <c r="H135" s="251">
        <v>1</v>
      </c>
      <c r="I135" s="252"/>
      <c r="J135" s="253">
        <f>ROUND(I135*H135,2)</f>
        <v>0</v>
      </c>
      <c r="K135" s="249" t="s">
        <v>161</v>
      </c>
      <c r="L135" s="254"/>
      <c r="M135" s="255" t="s">
        <v>1</v>
      </c>
      <c r="N135" s="256" t="s">
        <v>42</v>
      </c>
      <c r="O135" s="70"/>
      <c r="P135" s="216">
        <f>O135*H135</f>
        <v>0</v>
      </c>
      <c r="Q135" s="216">
        <v>0</v>
      </c>
      <c r="R135" s="216">
        <f>Q135*H135</f>
        <v>0</v>
      </c>
      <c r="S135" s="216">
        <v>0</v>
      </c>
      <c r="T135" s="217">
        <f>S135*H135</f>
        <v>0</v>
      </c>
      <c r="U135" s="33"/>
      <c r="V135" s="33"/>
      <c r="W135" s="33"/>
      <c r="X135" s="33"/>
      <c r="Y135" s="33"/>
      <c r="Z135" s="33"/>
      <c r="AA135" s="33"/>
      <c r="AB135" s="33"/>
      <c r="AC135" s="33"/>
      <c r="AD135" s="33"/>
      <c r="AE135" s="33"/>
      <c r="AR135" s="218" t="s">
        <v>86</v>
      </c>
      <c r="AT135" s="218" t="s">
        <v>443</v>
      </c>
      <c r="AU135" s="218" t="s">
        <v>84</v>
      </c>
      <c r="AY135" s="16" t="s">
        <v>154</v>
      </c>
      <c r="BE135" s="219">
        <f>IF(N135="základní",J135,0)</f>
        <v>0</v>
      </c>
      <c r="BF135" s="219">
        <f>IF(N135="snížená",J135,0)</f>
        <v>0</v>
      </c>
      <c r="BG135" s="219">
        <f>IF(N135="zákl. přenesená",J135,0)</f>
        <v>0</v>
      </c>
      <c r="BH135" s="219">
        <f>IF(N135="sníž. přenesená",J135,0)</f>
        <v>0</v>
      </c>
      <c r="BI135" s="219">
        <f>IF(N135="nulová",J135,0)</f>
        <v>0</v>
      </c>
      <c r="BJ135" s="16" t="s">
        <v>84</v>
      </c>
      <c r="BK135" s="219">
        <f>ROUND(I135*H135,2)</f>
        <v>0</v>
      </c>
      <c r="BL135" s="16" t="s">
        <v>84</v>
      </c>
      <c r="BM135" s="218" t="s">
        <v>1389</v>
      </c>
    </row>
    <row r="136" spans="1:65" s="2" customFormat="1" ht="11.25">
      <c r="A136" s="33"/>
      <c r="B136" s="34"/>
      <c r="C136" s="35"/>
      <c r="D136" s="220" t="s">
        <v>164</v>
      </c>
      <c r="E136" s="35"/>
      <c r="F136" s="221" t="s">
        <v>1388</v>
      </c>
      <c r="G136" s="35"/>
      <c r="H136" s="35"/>
      <c r="I136" s="121"/>
      <c r="J136" s="35"/>
      <c r="K136" s="35"/>
      <c r="L136" s="38"/>
      <c r="M136" s="222"/>
      <c r="N136" s="223"/>
      <c r="O136" s="70"/>
      <c r="P136" s="70"/>
      <c r="Q136" s="70"/>
      <c r="R136" s="70"/>
      <c r="S136" s="70"/>
      <c r="T136" s="71"/>
      <c r="U136" s="33"/>
      <c r="V136" s="33"/>
      <c r="W136" s="33"/>
      <c r="X136" s="33"/>
      <c r="Y136" s="33"/>
      <c r="Z136" s="33"/>
      <c r="AA136" s="33"/>
      <c r="AB136" s="33"/>
      <c r="AC136" s="33"/>
      <c r="AD136" s="33"/>
      <c r="AE136" s="33"/>
      <c r="AT136" s="16" t="s">
        <v>164</v>
      </c>
      <c r="AU136" s="16" t="s">
        <v>84</v>
      </c>
    </row>
    <row r="137" spans="1:65" s="2" customFormat="1" ht="19.5">
      <c r="A137" s="33"/>
      <c r="B137" s="34"/>
      <c r="C137" s="35"/>
      <c r="D137" s="220" t="s">
        <v>166</v>
      </c>
      <c r="E137" s="35"/>
      <c r="F137" s="224" t="s">
        <v>1386</v>
      </c>
      <c r="G137" s="35"/>
      <c r="H137" s="35"/>
      <c r="I137" s="121"/>
      <c r="J137" s="35"/>
      <c r="K137" s="35"/>
      <c r="L137" s="38"/>
      <c r="M137" s="222"/>
      <c r="N137" s="223"/>
      <c r="O137" s="70"/>
      <c r="P137" s="70"/>
      <c r="Q137" s="70"/>
      <c r="R137" s="70"/>
      <c r="S137" s="70"/>
      <c r="T137" s="71"/>
      <c r="U137" s="33"/>
      <c r="V137" s="33"/>
      <c r="W137" s="33"/>
      <c r="X137" s="33"/>
      <c r="Y137" s="33"/>
      <c r="Z137" s="33"/>
      <c r="AA137" s="33"/>
      <c r="AB137" s="33"/>
      <c r="AC137" s="33"/>
      <c r="AD137" s="33"/>
      <c r="AE137" s="33"/>
      <c r="AT137" s="16" t="s">
        <v>166</v>
      </c>
      <c r="AU137" s="16" t="s">
        <v>84</v>
      </c>
    </row>
    <row r="138" spans="1:65" s="2" customFormat="1" ht="21.75" customHeight="1">
      <c r="A138" s="33"/>
      <c r="B138" s="34"/>
      <c r="C138" s="207" t="s">
        <v>202</v>
      </c>
      <c r="D138" s="207" t="s">
        <v>157</v>
      </c>
      <c r="E138" s="208" t="s">
        <v>1390</v>
      </c>
      <c r="F138" s="209" t="s">
        <v>1391</v>
      </c>
      <c r="G138" s="210" t="s">
        <v>179</v>
      </c>
      <c r="H138" s="211">
        <v>3</v>
      </c>
      <c r="I138" s="212"/>
      <c r="J138" s="213">
        <f>ROUND(I138*H138,2)</f>
        <v>0</v>
      </c>
      <c r="K138" s="209" t="s">
        <v>161</v>
      </c>
      <c r="L138" s="38"/>
      <c r="M138" s="214" t="s">
        <v>1</v>
      </c>
      <c r="N138" s="215" t="s">
        <v>42</v>
      </c>
      <c r="O138" s="70"/>
      <c r="P138" s="216">
        <f>O138*H138</f>
        <v>0</v>
      </c>
      <c r="Q138" s="216">
        <v>0</v>
      </c>
      <c r="R138" s="216">
        <f>Q138*H138</f>
        <v>0</v>
      </c>
      <c r="S138" s="216">
        <v>0</v>
      </c>
      <c r="T138" s="217">
        <f>S138*H138</f>
        <v>0</v>
      </c>
      <c r="U138" s="33"/>
      <c r="V138" s="33"/>
      <c r="W138" s="33"/>
      <c r="X138" s="33"/>
      <c r="Y138" s="33"/>
      <c r="Z138" s="33"/>
      <c r="AA138" s="33"/>
      <c r="AB138" s="33"/>
      <c r="AC138" s="33"/>
      <c r="AD138" s="33"/>
      <c r="AE138" s="33"/>
      <c r="AR138" s="218" t="s">
        <v>162</v>
      </c>
      <c r="AT138" s="218" t="s">
        <v>157</v>
      </c>
      <c r="AU138" s="218" t="s">
        <v>84</v>
      </c>
      <c r="AY138" s="16" t="s">
        <v>154</v>
      </c>
      <c r="BE138" s="219">
        <f>IF(N138="základní",J138,0)</f>
        <v>0</v>
      </c>
      <c r="BF138" s="219">
        <f>IF(N138="snížená",J138,0)</f>
        <v>0</v>
      </c>
      <c r="BG138" s="219">
        <f>IF(N138="zákl. přenesená",J138,0)</f>
        <v>0</v>
      </c>
      <c r="BH138" s="219">
        <f>IF(N138="sníž. přenesená",J138,0)</f>
        <v>0</v>
      </c>
      <c r="BI138" s="219">
        <f>IF(N138="nulová",J138,0)</f>
        <v>0</v>
      </c>
      <c r="BJ138" s="16" t="s">
        <v>84</v>
      </c>
      <c r="BK138" s="219">
        <f>ROUND(I138*H138,2)</f>
        <v>0</v>
      </c>
      <c r="BL138" s="16" t="s">
        <v>162</v>
      </c>
      <c r="BM138" s="218" t="s">
        <v>1392</v>
      </c>
    </row>
    <row r="139" spans="1:65" s="2" customFormat="1" ht="29.25">
      <c r="A139" s="33"/>
      <c r="B139" s="34"/>
      <c r="C139" s="35"/>
      <c r="D139" s="220" t="s">
        <v>164</v>
      </c>
      <c r="E139" s="35"/>
      <c r="F139" s="221" t="s">
        <v>1393</v>
      </c>
      <c r="G139" s="35"/>
      <c r="H139" s="35"/>
      <c r="I139" s="121"/>
      <c r="J139" s="35"/>
      <c r="K139" s="35"/>
      <c r="L139" s="38"/>
      <c r="M139" s="222"/>
      <c r="N139" s="223"/>
      <c r="O139" s="70"/>
      <c r="P139" s="70"/>
      <c r="Q139" s="70"/>
      <c r="R139" s="70"/>
      <c r="S139" s="70"/>
      <c r="T139" s="71"/>
      <c r="U139" s="33"/>
      <c r="V139" s="33"/>
      <c r="W139" s="33"/>
      <c r="X139" s="33"/>
      <c r="Y139" s="33"/>
      <c r="Z139" s="33"/>
      <c r="AA139" s="33"/>
      <c r="AB139" s="33"/>
      <c r="AC139" s="33"/>
      <c r="AD139" s="33"/>
      <c r="AE139" s="33"/>
      <c r="AT139" s="16" t="s">
        <v>164</v>
      </c>
      <c r="AU139" s="16" t="s">
        <v>84</v>
      </c>
    </row>
    <row r="140" spans="1:65" s="2" customFormat="1" ht="19.5">
      <c r="A140" s="33"/>
      <c r="B140" s="34"/>
      <c r="C140" s="35"/>
      <c r="D140" s="220" t="s">
        <v>166</v>
      </c>
      <c r="E140" s="35"/>
      <c r="F140" s="224" t="s">
        <v>1394</v>
      </c>
      <c r="G140" s="35"/>
      <c r="H140" s="35"/>
      <c r="I140" s="121"/>
      <c r="J140" s="35"/>
      <c r="K140" s="35"/>
      <c r="L140" s="38"/>
      <c r="M140" s="222"/>
      <c r="N140" s="223"/>
      <c r="O140" s="70"/>
      <c r="P140" s="70"/>
      <c r="Q140" s="70"/>
      <c r="R140" s="70"/>
      <c r="S140" s="70"/>
      <c r="T140" s="71"/>
      <c r="U140" s="33"/>
      <c r="V140" s="33"/>
      <c r="W140" s="33"/>
      <c r="X140" s="33"/>
      <c r="Y140" s="33"/>
      <c r="Z140" s="33"/>
      <c r="AA140" s="33"/>
      <c r="AB140" s="33"/>
      <c r="AC140" s="33"/>
      <c r="AD140" s="33"/>
      <c r="AE140" s="33"/>
      <c r="AT140" s="16" t="s">
        <v>166</v>
      </c>
      <c r="AU140" s="16" t="s">
        <v>84</v>
      </c>
    </row>
    <row r="141" spans="1:65" s="2" customFormat="1" ht="16.5" customHeight="1">
      <c r="A141" s="33"/>
      <c r="B141" s="34"/>
      <c r="C141" s="247" t="s">
        <v>208</v>
      </c>
      <c r="D141" s="247" t="s">
        <v>443</v>
      </c>
      <c r="E141" s="248" t="s">
        <v>1395</v>
      </c>
      <c r="F141" s="249" t="s">
        <v>1396</v>
      </c>
      <c r="G141" s="250" t="s">
        <v>179</v>
      </c>
      <c r="H141" s="251">
        <v>3</v>
      </c>
      <c r="I141" s="252"/>
      <c r="J141" s="253">
        <f>ROUND(I141*H141,2)</f>
        <v>0</v>
      </c>
      <c r="K141" s="249" t="s">
        <v>1</v>
      </c>
      <c r="L141" s="254"/>
      <c r="M141" s="255" t="s">
        <v>1</v>
      </c>
      <c r="N141" s="256" t="s">
        <v>42</v>
      </c>
      <c r="O141" s="70"/>
      <c r="P141" s="216">
        <f>O141*H141</f>
        <v>0</v>
      </c>
      <c r="Q141" s="216">
        <v>0</v>
      </c>
      <c r="R141" s="216">
        <f>Q141*H141</f>
        <v>0</v>
      </c>
      <c r="S141" s="216">
        <v>0</v>
      </c>
      <c r="T141" s="217">
        <f>S141*H141</f>
        <v>0</v>
      </c>
      <c r="U141" s="33"/>
      <c r="V141" s="33"/>
      <c r="W141" s="33"/>
      <c r="X141" s="33"/>
      <c r="Y141" s="33"/>
      <c r="Z141" s="33"/>
      <c r="AA141" s="33"/>
      <c r="AB141" s="33"/>
      <c r="AC141" s="33"/>
      <c r="AD141" s="33"/>
      <c r="AE141" s="33"/>
      <c r="AR141" s="218" t="s">
        <v>1175</v>
      </c>
      <c r="AT141" s="218" t="s">
        <v>443</v>
      </c>
      <c r="AU141" s="218" t="s">
        <v>84</v>
      </c>
      <c r="AY141" s="16" t="s">
        <v>154</v>
      </c>
      <c r="BE141" s="219">
        <f>IF(N141="základní",J141,0)</f>
        <v>0</v>
      </c>
      <c r="BF141" s="219">
        <f>IF(N141="snížená",J141,0)</f>
        <v>0</v>
      </c>
      <c r="BG141" s="219">
        <f>IF(N141="zákl. přenesená",J141,0)</f>
        <v>0</v>
      </c>
      <c r="BH141" s="219">
        <f>IF(N141="sníž. přenesená",J141,0)</f>
        <v>0</v>
      </c>
      <c r="BI141" s="219">
        <f>IF(N141="nulová",J141,0)</f>
        <v>0</v>
      </c>
      <c r="BJ141" s="16" t="s">
        <v>84</v>
      </c>
      <c r="BK141" s="219">
        <f>ROUND(I141*H141,2)</f>
        <v>0</v>
      </c>
      <c r="BL141" s="16" t="s">
        <v>1175</v>
      </c>
      <c r="BM141" s="218" t="s">
        <v>1397</v>
      </c>
    </row>
    <row r="142" spans="1:65" s="2" customFormat="1" ht="11.25">
      <c r="A142" s="33"/>
      <c r="B142" s="34"/>
      <c r="C142" s="35"/>
      <c r="D142" s="220" t="s">
        <v>164</v>
      </c>
      <c r="E142" s="35"/>
      <c r="F142" s="221" t="s">
        <v>1396</v>
      </c>
      <c r="G142" s="35"/>
      <c r="H142" s="35"/>
      <c r="I142" s="121"/>
      <c r="J142" s="35"/>
      <c r="K142" s="35"/>
      <c r="L142" s="38"/>
      <c r="M142" s="222"/>
      <c r="N142" s="223"/>
      <c r="O142" s="70"/>
      <c r="P142" s="70"/>
      <c r="Q142" s="70"/>
      <c r="R142" s="70"/>
      <c r="S142" s="70"/>
      <c r="T142" s="71"/>
      <c r="U142" s="33"/>
      <c r="V142" s="33"/>
      <c r="W142" s="33"/>
      <c r="X142" s="33"/>
      <c r="Y142" s="33"/>
      <c r="Z142" s="33"/>
      <c r="AA142" s="33"/>
      <c r="AB142" s="33"/>
      <c r="AC142" s="33"/>
      <c r="AD142" s="33"/>
      <c r="AE142" s="33"/>
      <c r="AT142" s="16" t="s">
        <v>164</v>
      </c>
      <c r="AU142" s="16" t="s">
        <v>84</v>
      </c>
    </row>
    <row r="143" spans="1:65" s="2" customFormat="1" ht="19.5">
      <c r="A143" s="33"/>
      <c r="B143" s="34"/>
      <c r="C143" s="35"/>
      <c r="D143" s="220" t="s">
        <v>166</v>
      </c>
      <c r="E143" s="35"/>
      <c r="F143" s="224" t="s">
        <v>1398</v>
      </c>
      <c r="G143" s="35"/>
      <c r="H143" s="35"/>
      <c r="I143" s="121"/>
      <c r="J143" s="35"/>
      <c r="K143" s="35"/>
      <c r="L143" s="38"/>
      <c r="M143" s="222"/>
      <c r="N143" s="223"/>
      <c r="O143" s="70"/>
      <c r="P143" s="70"/>
      <c r="Q143" s="70"/>
      <c r="R143" s="70"/>
      <c r="S143" s="70"/>
      <c r="T143" s="71"/>
      <c r="U143" s="33"/>
      <c r="V143" s="33"/>
      <c r="W143" s="33"/>
      <c r="X143" s="33"/>
      <c r="Y143" s="33"/>
      <c r="Z143" s="33"/>
      <c r="AA143" s="33"/>
      <c r="AB143" s="33"/>
      <c r="AC143" s="33"/>
      <c r="AD143" s="33"/>
      <c r="AE143" s="33"/>
      <c r="AT143" s="16" t="s">
        <v>166</v>
      </c>
      <c r="AU143" s="16" t="s">
        <v>84</v>
      </c>
    </row>
    <row r="144" spans="1:65" s="2" customFormat="1" ht="16.5" customHeight="1">
      <c r="A144" s="33"/>
      <c r="B144" s="34"/>
      <c r="C144" s="247" t="s">
        <v>214</v>
      </c>
      <c r="D144" s="247" t="s">
        <v>443</v>
      </c>
      <c r="E144" s="248" t="s">
        <v>1399</v>
      </c>
      <c r="F144" s="249" t="s">
        <v>1400</v>
      </c>
      <c r="G144" s="250" t="s">
        <v>179</v>
      </c>
      <c r="H144" s="251">
        <v>8</v>
      </c>
      <c r="I144" s="252"/>
      <c r="J144" s="253">
        <f>ROUND(I144*H144,2)</f>
        <v>0</v>
      </c>
      <c r="K144" s="249" t="s">
        <v>1</v>
      </c>
      <c r="L144" s="254"/>
      <c r="M144" s="255" t="s">
        <v>1</v>
      </c>
      <c r="N144" s="256" t="s">
        <v>42</v>
      </c>
      <c r="O144" s="70"/>
      <c r="P144" s="216">
        <f>O144*H144</f>
        <v>0</v>
      </c>
      <c r="Q144" s="216">
        <v>0</v>
      </c>
      <c r="R144" s="216">
        <f>Q144*H144</f>
        <v>0</v>
      </c>
      <c r="S144" s="216">
        <v>0</v>
      </c>
      <c r="T144" s="217">
        <f>S144*H144</f>
        <v>0</v>
      </c>
      <c r="U144" s="33"/>
      <c r="V144" s="33"/>
      <c r="W144" s="33"/>
      <c r="X144" s="33"/>
      <c r="Y144" s="33"/>
      <c r="Z144" s="33"/>
      <c r="AA144" s="33"/>
      <c r="AB144" s="33"/>
      <c r="AC144" s="33"/>
      <c r="AD144" s="33"/>
      <c r="AE144" s="33"/>
      <c r="AR144" s="218" t="s">
        <v>1175</v>
      </c>
      <c r="AT144" s="218" t="s">
        <v>443</v>
      </c>
      <c r="AU144" s="218" t="s">
        <v>84</v>
      </c>
      <c r="AY144" s="16" t="s">
        <v>154</v>
      </c>
      <c r="BE144" s="219">
        <f>IF(N144="základní",J144,0)</f>
        <v>0</v>
      </c>
      <c r="BF144" s="219">
        <f>IF(N144="snížená",J144,0)</f>
        <v>0</v>
      </c>
      <c r="BG144" s="219">
        <f>IF(N144="zákl. přenesená",J144,0)</f>
        <v>0</v>
      </c>
      <c r="BH144" s="219">
        <f>IF(N144="sníž. přenesená",J144,0)</f>
        <v>0</v>
      </c>
      <c r="BI144" s="219">
        <f>IF(N144="nulová",J144,0)</f>
        <v>0</v>
      </c>
      <c r="BJ144" s="16" t="s">
        <v>84</v>
      </c>
      <c r="BK144" s="219">
        <f>ROUND(I144*H144,2)</f>
        <v>0</v>
      </c>
      <c r="BL144" s="16" t="s">
        <v>1175</v>
      </c>
      <c r="BM144" s="218" t="s">
        <v>1401</v>
      </c>
    </row>
    <row r="145" spans="1:65" s="2" customFormat="1" ht="11.25">
      <c r="A145" s="33"/>
      <c r="B145" s="34"/>
      <c r="C145" s="35"/>
      <c r="D145" s="220" t="s">
        <v>164</v>
      </c>
      <c r="E145" s="35"/>
      <c r="F145" s="221" t="s">
        <v>1402</v>
      </c>
      <c r="G145" s="35"/>
      <c r="H145" s="35"/>
      <c r="I145" s="121"/>
      <c r="J145" s="35"/>
      <c r="K145" s="35"/>
      <c r="L145" s="38"/>
      <c r="M145" s="222"/>
      <c r="N145" s="223"/>
      <c r="O145" s="70"/>
      <c r="P145" s="70"/>
      <c r="Q145" s="70"/>
      <c r="R145" s="70"/>
      <c r="S145" s="70"/>
      <c r="T145" s="71"/>
      <c r="U145" s="33"/>
      <c r="V145" s="33"/>
      <c r="W145" s="33"/>
      <c r="X145" s="33"/>
      <c r="Y145" s="33"/>
      <c r="Z145" s="33"/>
      <c r="AA145" s="33"/>
      <c r="AB145" s="33"/>
      <c r="AC145" s="33"/>
      <c r="AD145" s="33"/>
      <c r="AE145" s="33"/>
      <c r="AT145" s="16" t="s">
        <v>164</v>
      </c>
      <c r="AU145" s="16" t="s">
        <v>84</v>
      </c>
    </row>
    <row r="146" spans="1:65" s="2" customFormat="1" ht="19.5">
      <c r="A146" s="33"/>
      <c r="B146" s="34"/>
      <c r="C146" s="35"/>
      <c r="D146" s="220" t="s">
        <v>166</v>
      </c>
      <c r="E146" s="35"/>
      <c r="F146" s="224" t="s">
        <v>1398</v>
      </c>
      <c r="G146" s="35"/>
      <c r="H146" s="35"/>
      <c r="I146" s="121"/>
      <c r="J146" s="35"/>
      <c r="K146" s="35"/>
      <c r="L146" s="38"/>
      <c r="M146" s="222"/>
      <c r="N146" s="223"/>
      <c r="O146" s="70"/>
      <c r="P146" s="70"/>
      <c r="Q146" s="70"/>
      <c r="R146" s="70"/>
      <c r="S146" s="70"/>
      <c r="T146" s="71"/>
      <c r="U146" s="33"/>
      <c r="V146" s="33"/>
      <c r="W146" s="33"/>
      <c r="X146" s="33"/>
      <c r="Y146" s="33"/>
      <c r="Z146" s="33"/>
      <c r="AA146" s="33"/>
      <c r="AB146" s="33"/>
      <c r="AC146" s="33"/>
      <c r="AD146" s="33"/>
      <c r="AE146" s="33"/>
      <c r="AT146" s="16" t="s">
        <v>166</v>
      </c>
      <c r="AU146" s="16" t="s">
        <v>84</v>
      </c>
    </row>
    <row r="147" spans="1:65" s="2" customFormat="1" ht="21.75" customHeight="1">
      <c r="A147" s="33"/>
      <c r="B147" s="34"/>
      <c r="C147" s="247" t="s">
        <v>220</v>
      </c>
      <c r="D147" s="247" t="s">
        <v>443</v>
      </c>
      <c r="E147" s="248" t="s">
        <v>1403</v>
      </c>
      <c r="F147" s="249" t="s">
        <v>1404</v>
      </c>
      <c r="G147" s="250" t="s">
        <v>179</v>
      </c>
      <c r="H147" s="251">
        <v>2</v>
      </c>
      <c r="I147" s="252"/>
      <c r="J147" s="253">
        <f>ROUND(I147*H147,2)</f>
        <v>0</v>
      </c>
      <c r="K147" s="249" t="s">
        <v>161</v>
      </c>
      <c r="L147" s="254"/>
      <c r="M147" s="255" t="s">
        <v>1</v>
      </c>
      <c r="N147" s="256" t="s">
        <v>42</v>
      </c>
      <c r="O147" s="70"/>
      <c r="P147" s="216">
        <f>O147*H147</f>
        <v>0</v>
      </c>
      <c r="Q147" s="216">
        <v>0</v>
      </c>
      <c r="R147" s="216">
        <f>Q147*H147</f>
        <v>0</v>
      </c>
      <c r="S147" s="216">
        <v>0</v>
      </c>
      <c r="T147" s="217">
        <f>S147*H147</f>
        <v>0</v>
      </c>
      <c r="U147" s="33"/>
      <c r="V147" s="33"/>
      <c r="W147" s="33"/>
      <c r="X147" s="33"/>
      <c r="Y147" s="33"/>
      <c r="Z147" s="33"/>
      <c r="AA147" s="33"/>
      <c r="AB147" s="33"/>
      <c r="AC147" s="33"/>
      <c r="AD147" s="33"/>
      <c r="AE147" s="33"/>
      <c r="AR147" s="218" t="s">
        <v>1175</v>
      </c>
      <c r="AT147" s="218" t="s">
        <v>443</v>
      </c>
      <c r="AU147" s="218" t="s">
        <v>84</v>
      </c>
      <c r="AY147" s="16" t="s">
        <v>154</v>
      </c>
      <c r="BE147" s="219">
        <f>IF(N147="základní",J147,0)</f>
        <v>0</v>
      </c>
      <c r="BF147" s="219">
        <f>IF(N147="snížená",J147,0)</f>
        <v>0</v>
      </c>
      <c r="BG147" s="219">
        <f>IF(N147="zákl. přenesená",J147,0)</f>
        <v>0</v>
      </c>
      <c r="BH147" s="219">
        <f>IF(N147="sníž. přenesená",J147,0)</f>
        <v>0</v>
      </c>
      <c r="BI147" s="219">
        <f>IF(N147="nulová",J147,0)</f>
        <v>0</v>
      </c>
      <c r="BJ147" s="16" t="s">
        <v>84</v>
      </c>
      <c r="BK147" s="219">
        <f>ROUND(I147*H147,2)</f>
        <v>0</v>
      </c>
      <c r="BL147" s="16" t="s">
        <v>1175</v>
      </c>
      <c r="BM147" s="218" t="s">
        <v>1405</v>
      </c>
    </row>
    <row r="148" spans="1:65" s="2" customFormat="1" ht="11.25">
      <c r="A148" s="33"/>
      <c r="B148" s="34"/>
      <c r="C148" s="35"/>
      <c r="D148" s="220" t="s">
        <v>164</v>
      </c>
      <c r="E148" s="35"/>
      <c r="F148" s="221" t="s">
        <v>1404</v>
      </c>
      <c r="G148" s="35"/>
      <c r="H148" s="35"/>
      <c r="I148" s="121"/>
      <c r="J148" s="35"/>
      <c r="K148" s="35"/>
      <c r="L148" s="38"/>
      <c r="M148" s="222"/>
      <c r="N148" s="223"/>
      <c r="O148" s="70"/>
      <c r="P148" s="70"/>
      <c r="Q148" s="70"/>
      <c r="R148" s="70"/>
      <c r="S148" s="70"/>
      <c r="T148" s="71"/>
      <c r="U148" s="33"/>
      <c r="V148" s="33"/>
      <c r="W148" s="33"/>
      <c r="X148" s="33"/>
      <c r="Y148" s="33"/>
      <c r="Z148" s="33"/>
      <c r="AA148" s="33"/>
      <c r="AB148" s="33"/>
      <c r="AC148" s="33"/>
      <c r="AD148" s="33"/>
      <c r="AE148" s="33"/>
      <c r="AT148" s="16" t="s">
        <v>164</v>
      </c>
      <c r="AU148" s="16" t="s">
        <v>84</v>
      </c>
    </row>
    <row r="149" spans="1:65" s="2" customFormat="1" ht="21.75" customHeight="1">
      <c r="A149" s="33"/>
      <c r="B149" s="34"/>
      <c r="C149" s="247" t="s">
        <v>225</v>
      </c>
      <c r="D149" s="247" t="s">
        <v>443</v>
      </c>
      <c r="E149" s="248" t="s">
        <v>1406</v>
      </c>
      <c r="F149" s="249" t="s">
        <v>1407</v>
      </c>
      <c r="G149" s="250" t="s">
        <v>179</v>
      </c>
      <c r="H149" s="251">
        <v>2</v>
      </c>
      <c r="I149" s="252"/>
      <c r="J149" s="253">
        <f>ROUND(I149*H149,2)</f>
        <v>0</v>
      </c>
      <c r="K149" s="249" t="s">
        <v>161</v>
      </c>
      <c r="L149" s="254"/>
      <c r="M149" s="255" t="s">
        <v>1</v>
      </c>
      <c r="N149" s="256" t="s">
        <v>42</v>
      </c>
      <c r="O149" s="70"/>
      <c r="P149" s="216">
        <f>O149*H149</f>
        <v>0</v>
      </c>
      <c r="Q149" s="216">
        <v>0</v>
      </c>
      <c r="R149" s="216">
        <f>Q149*H149</f>
        <v>0</v>
      </c>
      <c r="S149" s="216">
        <v>0</v>
      </c>
      <c r="T149" s="217">
        <f>S149*H149</f>
        <v>0</v>
      </c>
      <c r="U149" s="33"/>
      <c r="V149" s="33"/>
      <c r="W149" s="33"/>
      <c r="X149" s="33"/>
      <c r="Y149" s="33"/>
      <c r="Z149" s="33"/>
      <c r="AA149" s="33"/>
      <c r="AB149" s="33"/>
      <c r="AC149" s="33"/>
      <c r="AD149" s="33"/>
      <c r="AE149" s="33"/>
      <c r="AR149" s="218" t="s">
        <v>1175</v>
      </c>
      <c r="AT149" s="218" t="s">
        <v>443</v>
      </c>
      <c r="AU149" s="218" t="s">
        <v>84</v>
      </c>
      <c r="AY149" s="16" t="s">
        <v>154</v>
      </c>
      <c r="BE149" s="219">
        <f>IF(N149="základní",J149,0)</f>
        <v>0</v>
      </c>
      <c r="BF149" s="219">
        <f>IF(N149="snížená",J149,0)</f>
        <v>0</v>
      </c>
      <c r="BG149" s="219">
        <f>IF(N149="zákl. přenesená",J149,0)</f>
        <v>0</v>
      </c>
      <c r="BH149" s="219">
        <f>IF(N149="sníž. přenesená",J149,0)</f>
        <v>0</v>
      </c>
      <c r="BI149" s="219">
        <f>IF(N149="nulová",J149,0)</f>
        <v>0</v>
      </c>
      <c r="BJ149" s="16" t="s">
        <v>84</v>
      </c>
      <c r="BK149" s="219">
        <f>ROUND(I149*H149,2)</f>
        <v>0</v>
      </c>
      <c r="BL149" s="16" t="s">
        <v>1175</v>
      </c>
      <c r="BM149" s="218" t="s">
        <v>1408</v>
      </c>
    </row>
    <row r="150" spans="1:65" s="2" customFormat="1" ht="11.25">
      <c r="A150" s="33"/>
      <c r="B150" s="34"/>
      <c r="C150" s="35"/>
      <c r="D150" s="220" t="s">
        <v>164</v>
      </c>
      <c r="E150" s="35"/>
      <c r="F150" s="221" t="s">
        <v>1407</v>
      </c>
      <c r="G150" s="35"/>
      <c r="H150" s="35"/>
      <c r="I150" s="121"/>
      <c r="J150" s="35"/>
      <c r="K150" s="35"/>
      <c r="L150" s="38"/>
      <c r="M150" s="222"/>
      <c r="N150" s="223"/>
      <c r="O150" s="70"/>
      <c r="P150" s="70"/>
      <c r="Q150" s="70"/>
      <c r="R150" s="70"/>
      <c r="S150" s="70"/>
      <c r="T150" s="71"/>
      <c r="U150" s="33"/>
      <c r="V150" s="33"/>
      <c r="W150" s="33"/>
      <c r="X150" s="33"/>
      <c r="Y150" s="33"/>
      <c r="Z150" s="33"/>
      <c r="AA150" s="33"/>
      <c r="AB150" s="33"/>
      <c r="AC150" s="33"/>
      <c r="AD150" s="33"/>
      <c r="AE150" s="33"/>
      <c r="AT150" s="16" t="s">
        <v>164</v>
      </c>
      <c r="AU150" s="16" t="s">
        <v>84</v>
      </c>
    </row>
    <row r="151" spans="1:65" s="2" customFormat="1" ht="21.75" customHeight="1">
      <c r="A151" s="33"/>
      <c r="B151" s="34"/>
      <c r="C151" s="247" t="s">
        <v>231</v>
      </c>
      <c r="D151" s="247" t="s">
        <v>443</v>
      </c>
      <c r="E151" s="248" t="s">
        <v>1409</v>
      </c>
      <c r="F151" s="249" t="s">
        <v>1410</v>
      </c>
      <c r="G151" s="250" t="s">
        <v>179</v>
      </c>
      <c r="H151" s="251">
        <v>4</v>
      </c>
      <c r="I151" s="252"/>
      <c r="J151" s="253">
        <f>ROUND(I151*H151,2)</f>
        <v>0</v>
      </c>
      <c r="K151" s="249" t="s">
        <v>161</v>
      </c>
      <c r="L151" s="254"/>
      <c r="M151" s="255" t="s">
        <v>1</v>
      </c>
      <c r="N151" s="256" t="s">
        <v>42</v>
      </c>
      <c r="O151" s="70"/>
      <c r="P151" s="216">
        <f>O151*H151</f>
        <v>0</v>
      </c>
      <c r="Q151" s="216">
        <v>0</v>
      </c>
      <c r="R151" s="216">
        <f>Q151*H151</f>
        <v>0</v>
      </c>
      <c r="S151" s="216">
        <v>0</v>
      </c>
      <c r="T151" s="217">
        <f>S151*H151</f>
        <v>0</v>
      </c>
      <c r="U151" s="33"/>
      <c r="V151" s="33"/>
      <c r="W151" s="33"/>
      <c r="X151" s="33"/>
      <c r="Y151" s="33"/>
      <c r="Z151" s="33"/>
      <c r="AA151" s="33"/>
      <c r="AB151" s="33"/>
      <c r="AC151" s="33"/>
      <c r="AD151" s="33"/>
      <c r="AE151" s="33"/>
      <c r="AR151" s="218" t="s">
        <v>1175</v>
      </c>
      <c r="AT151" s="218" t="s">
        <v>443</v>
      </c>
      <c r="AU151" s="218" t="s">
        <v>84</v>
      </c>
      <c r="AY151" s="16" t="s">
        <v>154</v>
      </c>
      <c r="BE151" s="219">
        <f>IF(N151="základní",J151,0)</f>
        <v>0</v>
      </c>
      <c r="BF151" s="219">
        <f>IF(N151="snížená",J151,0)</f>
        <v>0</v>
      </c>
      <c r="BG151" s="219">
        <f>IF(N151="zákl. přenesená",J151,0)</f>
        <v>0</v>
      </c>
      <c r="BH151" s="219">
        <f>IF(N151="sníž. přenesená",J151,0)</f>
        <v>0</v>
      </c>
      <c r="BI151" s="219">
        <f>IF(N151="nulová",J151,0)</f>
        <v>0</v>
      </c>
      <c r="BJ151" s="16" t="s">
        <v>84</v>
      </c>
      <c r="BK151" s="219">
        <f>ROUND(I151*H151,2)</f>
        <v>0</v>
      </c>
      <c r="BL151" s="16" t="s">
        <v>1175</v>
      </c>
      <c r="BM151" s="218" t="s">
        <v>1411</v>
      </c>
    </row>
    <row r="152" spans="1:65" s="2" customFormat="1" ht="11.25">
      <c r="A152" s="33"/>
      <c r="B152" s="34"/>
      <c r="C152" s="35"/>
      <c r="D152" s="220" t="s">
        <v>164</v>
      </c>
      <c r="E152" s="35"/>
      <c r="F152" s="221" t="s">
        <v>1410</v>
      </c>
      <c r="G152" s="35"/>
      <c r="H152" s="35"/>
      <c r="I152" s="121"/>
      <c r="J152" s="35"/>
      <c r="K152" s="35"/>
      <c r="L152" s="38"/>
      <c r="M152" s="222"/>
      <c r="N152" s="223"/>
      <c r="O152" s="70"/>
      <c r="P152" s="70"/>
      <c r="Q152" s="70"/>
      <c r="R152" s="70"/>
      <c r="S152" s="70"/>
      <c r="T152" s="71"/>
      <c r="U152" s="33"/>
      <c r="V152" s="33"/>
      <c r="W152" s="33"/>
      <c r="X152" s="33"/>
      <c r="Y152" s="33"/>
      <c r="Z152" s="33"/>
      <c r="AA152" s="33"/>
      <c r="AB152" s="33"/>
      <c r="AC152" s="33"/>
      <c r="AD152" s="33"/>
      <c r="AE152" s="33"/>
      <c r="AT152" s="16" t="s">
        <v>164</v>
      </c>
      <c r="AU152" s="16" t="s">
        <v>84</v>
      </c>
    </row>
    <row r="153" spans="1:65" s="2" customFormat="1" ht="21.75" customHeight="1">
      <c r="A153" s="33"/>
      <c r="B153" s="34"/>
      <c r="C153" s="247" t="s">
        <v>238</v>
      </c>
      <c r="D153" s="247" t="s">
        <v>443</v>
      </c>
      <c r="E153" s="248" t="s">
        <v>1412</v>
      </c>
      <c r="F153" s="249" t="s">
        <v>1413</v>
      </c>
      <c r="G153" s="250" t="s">
        <v>179</v>
      </c>
      <c r="H153" s="251">
        <v>8</v>
      </c>
      <c r="I153" s="252"/>
      <c r="J153" s="253">
        <f>ROUND(I153*H153,2)</f>
        <v>0</v>
      </c>
      <c r="K153" s="249" t="s">
        <v>161</v>
      </c>
      <c r="L153" s="254"/>
      <c r="M153" s="255" t="s">
        <v>1</v>
      </c>
      <c r="N153" s="256" t="s">
        <v>42</v>
      </c>
      <c r="O153" s="70"/>
      <c r="P153" s="216">
        <f>O153*H153</f>
        <v>0</v>
      </c>
      <c r="Q153" s="216">
        <v>0</v>
      </c>
      <c r="R153" s="216">
        <f>Q153*H153</f>
        <v>0</v>
      </c>
      <c r="S153" s="216">
        <v>0</v>
      </c>
      <c r="T153" s="217">
        <f>S153*H153</f>
        <v>0</v>
      </c>
      <c r="U153" s="33"/>
      <c r="V153" s="33"/>
      <c r="W153" s="33"/>
      <c r="X153" s="33"/>
      <c r="Y153" s="33"/>
      <c r="Z153" s="33"/>
      <c r="AA153" s="33"/>
      <c r="AB153" s="33"/>
      <c r="AC153" s="33"/>
      <c r="AD153" s="33"/>
      <c r="AE153" s="33"/>
      <c r="AR153" s="218" t="s">
        <v>1175</v>
      </c>
      <c r="AT153" s="218" t="s">
        <v>443</v>
      </c>
      <c r="AU153" s="218" t="s">
        <v>84</v>
      </c>
      <c r="AY153" s="16" t="s">
        <v>154</v>
      </c>
      <c r="BE153" s="219">
        <f>IF(N153="základní",J153,0)</f>
        <v>0</v>
      </c>
      <c r="BF153" s="219">
        <f>IF(N153="snížená",J153,0)</f>
        <v>0</v>
      </c>
      <c r="BG153" s="219">
        <f>IF(N153="zákl. přenesená",J153,0)</f>
        <v>0</v>
      </c>
      <c r="BH153" s="219">
        <f>IF(N153="sníž. přenesená",J153,0)</f>
        <v>0</v>
      </c>
      <c r="BI153" s="219">
        <f>IF(N153="nulová",J153,0)</f>
        <v>0</v>
      </c>
      <c r="BJ153" s="16" t="s">
        <v>84</v>
      </c>
      <c r="BK153" s="219">
        <f>ROUND(I153*H153,2)</f>
        <v>0</v>
      </c>
      <c r="BL153" s="16" t="s">
        <v>1175</v>
      </c>
      <c r="BM153" s="218" t="s">
        <v>1414</v>
      </c>
    </row>
    <row r="154" spans="1:65" s="2" customFormat="1" ht="11.25">
      <c r="A154" s="33"/>
      <c r="B154" s="34"/>
      <c r="C154" s="35"/>
      <c r="D154" s="220" t="s">
        <v>164</v>
      </c>
      <c r="E154" s="35"/>
      <c r="F154" s="221" t="s">
        <v>1413</v>
      </c>
      <c r="G154" s="35"/>
      <c r="H154" s="35"/>
      <c r="I154" s="121"/>
      <c r="J154" s="35"/>
      <c r="K154" s="35"/>
      <c r="L154" s="38"/>
      <c r="M154" s="222"/>
      <c r="N154" s="223"/>
      <c r="O154" s="70"/>
      <c r="P154" s="70"/>
      <c r="Q154" s="70"/>
      <c r="R154" s="70"/>
      <c r="S154" s="70"/>
      <c r="T154" s="71"/>
      <c r="U154" s="33"/>
      <c r="V154" s="33"/>
      <c r="W154" s="33"/>
      <c r="X154" s="33"/>
      <c r="Y154" s="33"/>
      <c r="Z154" s="33"/>
      <c r="AA154" s="33"/>
      <c r="AB154" s="33"/>
      <c r="AC154" s="33"/>
      <c r="AD154" s="33"/>
      <c r="AE154" s="33"/>
      <c r="AT154" s="16" t="s">
        <v>164</v>
      </c>
      <c r="AU154" s="16" t="s">
        <v>84</v>
      </c>
    </row>
    <row r="155" spans="1:65" s="2" customFormat="1" ht="21.75" customHeight="1">
      <c r="A155" s="33"/>
      <c r="B155" s="34"/>
      <c r="C155" s="247" t="s">
        <v>243</v>
      </c>
      <c r="D155" s="247" t="s">
        <v>443</v>
      </c>
      <c r="E155" s="248" t="s">
        <v>1415</v>
      </c>
      <c r="F155" s="249" t="s">
        <v>1416</v>
      </c>
      <c r="G155" s="250" t="s">
        <v>179</v>
      </c>
      <c r="H155" s="251">
        <v>3</v>
      </c>
      <c r="I155" s="252"/>
      <c r="J155" s="253">
        <f>ROUND(I155*H155,2)</f>
        <v>0</v>
      </c>
      <c r="K155" s="249" t="s">
        <v>161</v>
      </c>
      <c r="L155" s="254"/>
      <c r="M155" s="255" t="s">
        <v>1</v>
      </c>
      <c r="N155" s="256" t="s">
        <v>42</v>
      </c>
      <c r="O155" s="70"/>
      <c r="P155" s="216">
        <f>O155*H155</f>
        <v>0</v>
      </c>
      <c r="Q155" s="216">
        <v>0</v>
      </c>
      <c r="R155" s="216">
        <f>Q155*H155</f>
        <v>0</v>
      </c>
      <c r="S155" s="216">
        <v>0</v>
      </c>
      <c r="T155" s="217">
        <f>S155*H155</f>
        <v>0</v>
      </c>
      <c r="U155" s="33"/>
      <c r="V155" s="33"/>
      <c r="W155" s="33"/>
      <c r="X155" s="33"/>
      <c r="Y155" s="33"/>
      <c r="Z155" s="33"/>
      <c r="AA155" s="33"/>
      <c r="AB155" s="33"/>
      <c r="AC155" s="33"/>
      <c r="AD155" s="33"/>
      <c r="AE155" s="33"/>
      <c r="AR155" s="218" t="s">
        <v>86</v>
      </c>
      <c r="AT155" s="218" t="s">
        <v>443</v>
      </c>
      <c r="AU155" s="218" t="s">
        <v>84</v>
      </c>
      <c r="AY155" s="16" t="s">
        <v>154</v>
      </c>
      <c r="BE155" s="219">
        <f>IF(N155="základní",J155,0)</f>
        <v>0</v>
      </c>
      <c r="BF155" s="219">
        <f>IF(N155="snížená",J155,0)</f>
        <v>0</v>
      </c>
      <c r="BG155" s="219">
        <f>IF(N155="zákl. přenesená",J155,0)</f>
        <v>0</v>
      </c>
      <c r="BH155" s="219">
        <f>IF(N155="sníž. přenesená",J155,0)</f>
        <v>0</v>
      </c>
      <c r="BI155" s="219">
        <f>IF(N155="nulová",J155,0)</f>
        <v>0</v>
      </c>
      <c r="BJ155" s="16" t="s">
        <v>84</v>
      </c>
      <c r="BK155" s="219">
        <f>ROUND(I155*H155,2)</f>
        <v>0</v>
      </c>
      <c r="BL155" s="16" t="s">
        <v>84</v>
      </c>
      <c r="BM155" s="218" t="s">
        <v>1417</v>
      </c>
    </row>
    <row r="156" spans="1:65" s="2" customFormat="1" ht="11.25">
      <c r="A156" s="33"/>
      <c r="B156" s="34"/>
      <c r="C156" s="35"/>
      <c r="D156" s="220" t="s">
        <v>164</v>
      </c>
      <c r="E156" s="35"/>
      <c r="F156" s="221" t="s">
        <v>1416</v>
      </c>
      <c r="G156" s="35"/>
      <c r="H156" s="35"/>
      <c r="I156" s="121"/>
      <c r="J156" s="35"/>
      <c r="K156" s="35"/>
      <c r="L156" s="38"/>
      <c r="M156" s="222"/>
      <c r="N156" s="223"/>
      <c r="O156" s="70"/>
      <c r="P156" s="70"/>
      <c r="Q156" s="70"/>
      <c r="R156" s="70"/>
      <c r="S156" s="70"/>
      <c r="T156" s="71"/>
      <c r="U156" s="33"/>
      <c r="V156" s="33"/>
      <c r="W156" s="33"/>
      <c r="X156" s="33"/>
      <c r="Y156" s="33"/>
      <c r="Z156" s="33"/>
      <c r="AA156" s="33"/>
      <c r="AB156" s="33"/>
      <c r="AC156" s="33"/>
      <c r="AD156" s="33"/>
      <c r="AE156" s="33"/>
      <c r="AT156" s="16" t="s">
        <v>164</v>
      </c>
      <c r="AU156" s="16" t="s">
        <v>84</v>
      </c>
    </row>
    <row r="157" spans="1:65" s="12" customFormat="1" ht="25.9" customHeight="1">
      <c r="B157" s="191"/>
      <c r="C157" s="192"/>
      <c r="D157" s="193" t="s">
        <v>76</v>
      </c>
      <c r="E157" s="194" t="s">
        <v>1418</v>
      </c>
      <c r="F157" s="194" t="s">
        <v>1419</v>
      </c>
      <c r="G157" s="192"/>
      <c r="H157" s="192"/>
      <c r="I157" s="195"/>
      <c r="J157" s="196">
        <f>BK157</f>
        <v>0</v>
      </c>
      <c r="K157" s="192"/>
      <c r="L157" s="197"/>
      <c r="M157" s="198"/>
      <c r="N157" s="199"/>
      <c r="O157" s="199"/>
      <c r="P157" s="200">
        <f>SUM(P158:P169)</f>
        <v>0</v>
      </c>
      <c r="Q157" s="199"/>
      <c r="R157" s="200">
        <f>SUM(R158:R169)</f>
        <v>0</v>
      </c>
      <c r="S157" s="199"/>
      <c r="T157" s="201">
        <f>SUM(T158:T169)</f>
        <v>0</v>
      </c>
      <c r="AR157" s="202" t="s">
        <v>162</v>
      </c>
      <c r="AT157" s="203" t="s">
        <v>76</v>
      </c>
      <c r="AU157" s="203" t="s">
        <v>77</v>
      </c>
      <c r="AY157" s="202" t="s">
        <v>154</v>
      </c>
      <c r="BK157" s="204">
        <f>SUM(BK158:BK169)</f>
        <v>0</v>
      </c>
    </row>
    <row r="158" spans="1:65" s="2" customFormat="1" ht="21.75" customHeight="1">
      <c r="A158" s="33"/>
      <c r="B158" s="34"/>
      <c r="C158" s="247" t="s">
        <v>8</v>
      </c>
      <c r="D158" s="247" t="s">
        <v>443</v>
      </c>
      <c r="E158" s="248" t="s">
        <v>1420</v>
      </c>
      <c r="F158" s="249" t="s">
        <v>1421</v>
      </c>
      <c r="G158" s="250" t="s">
        <v>179</v>
      </c>
      <c r="H158" s="251">
        <v>1</v>
      </c>
      <c r="I158" s="252"/>
      <c r="J158" s="253">
        <f>ROUND(I158*H158,2)</f>
        <v>0</v>
      </c>
      <c r="K158" s="249" t="s">
        <v>161</v>
      </c>
      <c r="L158" s="254"/>
      <c r="M158" s="255" t="s">
        <v>1</v>
      </c>
      <c r="N158" s="256" t="s">
        <v>42</v>
      </c>
      <c r="O158" s="70"/>
      <c r="P158" s="216">
        <f>O158*H158</f>
        <v>0</v>
      </c>
      <c r="Q158" s="216">
        <v>0</v>
      </c>
      <c r="R158" s="216">
        <f>Q158*H158</f>
        <v>0</v>
      </c>
      <c r="S158" s="216">
        <v>0</v>
      </c>
      <c r="T158" s="217">
        <f>S158*H158</f>
        <v>0</v>
      </c>
      <c r="U158" s="33"/>
      <c r="V158" s="33"/>
      <c r="W158" s="33"/>
      <c r="X158" s="33"/>
      <c r="Y158" s="33"/>
      <c r="Z158" s="33"/>
      <c r="AA158" s="33"/>
      <c r="AB158" s="33"/>
      <c r="AC158" s="33"/>
      <c r="AD158" s="33"/>
      <c r="AE158" s="33"/>
      <c r="AR158" s="218" t="s">
        <v>86</v>
      </c>
      <c r="AT158" s="218" t="s">
        <v>443</v>
      </c>
      <c r="AU158" s="218" t="s">
        <v>84</v>
      </c>
      <c r="AY158" s="16" t="s">
        <v>154</v>
      </c>
      <c r="BE158" s="219">
        <f>IF(N158="základní",J158,0)</f>
        <v>0</v>
      </c>
      <c r="BF158" s="219">
        <f>IF(N158="snížená",J158,0)</f>
        <v>0</v>
      </c>
      <c r="BG158" s="219">
        <f>IF(N158="zákl. přenesená",J158,0)</f>
        <v>0</v>
      </c>
      <c r="BH158" s="219">
        <f>IF(N158="sníž. přenesená",J158,0)</f>
        <v>0</v>
      </c>
      <c r="BI158" s="219">
        <f>IF(N158="nulová",J158,0)</f>
        <v>0</v>
      </c>
      <c r="BJ158" s="16" t="s">
        <v>84</v>
      </c>
      <c r="BK158" s="219">
        <f>ROUND(I158*H158,2)</f>
        <v>0</v>
      </c>
      <c r="BL158" s="16" t="s">
        <v>84</v>
      </c>
      <c r="BM158" s="218" t="s">
        <v>1422</v>
      </c>
    </row>
    <row r="159" spans="1:65" s="2" customFormat="1" ht="11.25">
      <c r="A159" s="33"/>
      <c r="B159" s="34"/>
      <c r="C159" s="35"/>
      <c r="D159" s="220" t="s">
        <v>164</v>
      </c>
      <c r="E159" s="35"/>
      <c r="F159" s="221" t="s">
        <v>1421</v>
      </c>
      <c r="G159" s="35"/>
      <c r="H159" s="35"/>
      <c r="I159" s="121"/>
      <c r="J159" s="35"/>
      <c r="K159" s="35"/>
      <c r="L159" s="38"/>
      <c r="M159" s="222"/>
      <c r="N159" s="223"/>
      <c r="O159" s="70"/>
      <c r="P159" s="70"/>
      <c r="Q159" s="70"/>
      <c r="R159" s="70"/>
      <c r="S159" s="70"/>
      <c r="T159" s="71"/>
      <c r="U159" s="33"/>
      <c r="V159" s="33"/>
      <c r="W159" s="33"/>
      <c r="X159" s="33"/>
      <c r="Y159" s="33"/>
      <c r="Z159" s="33"/>
      <c r="AA159" s="33"/>
      <c r="AB159" s="33"/>
      <c r="AC159" s="33"/>
      <c r="AD159" s="33"/>
      <c r="AE159" s="33"/>
      <c r="AT159" s="16" t="s">
        <v>164</v>
      </c>
      <c r="AU159" s="16" t="s">
        <v>84</v>
      </c>
    </row>
    <row r="160" spans="1:65" s="2" customFormat="1" ht="21.75" customHeight="1">
      <c r="A160" s="33"/>
      <c r="B160" s="34"/>
      <c r="C160" s="207" t="s">
        <v>253</v>
      </c>
      <c r="D160" s="207" t="s">
        <v>157</v>
      </c>
      <c r="E160" s="208" t="s">
        <v>1423</v>
      </c>
      <c r="F160" s="209" t="s">
        <v>1424</v>
      </c>
      <c r="G160" s="210" t="s">
        <v>172</v>
      </c>
      <c r="H160" s="211">
        <v>3</v>
      </c>
      <c r="I160" s="212"/>
      <c r="J160" s="213">
        <f>ROUND(I160*H160,2)</f>
        <v>0</v>
      </c>
      <c r="K160" s="209" t="s">
        <v>161</v>
      </c>
      <c r="L160" s="38"/>
      <c r="M160" s="214" t="s">
        <v>1</v>
      </c>
      <c r="N160" s="215" t="s">
        <v>42</v>
      </c>
      <c r="O160" s="70"/>
      <c r="P160" s="216">
        <f>O160*H160</f>
        <v>0</v>
      </c>
      <c r="Q160" s="216">
        <v>0</v>
      </c>
      <c r="R160" s="216">
        <f>Q160*H160</f>
        <v>0</v>
      </c>
      <c r="S160" s="216">
        <v>0</v>
      </c>
      <c r="T160" s="217">
        <f>S160*H160</f>
        <v>0</v>
      </c>
      <c r="U160" s="33"/>
      <c r="V160" s="33"/>
      <c r="W160" s="33"/>
      <c r="X160" s="33"/>
      <c r="Y160" s="33"/>
      <c r="Z160" s="33"/>
      <c r="AA160" s="33"/>
      <c r="AB160" s="33"/>
      <c r="AC160" s="33"/>
      <c r="AD160" s="33"/>
      <c r="AE160" s="33"/>
      <c r="AR160" s="218" t="s">
        <v>84</v>
      </c>
      <c r="AT160" s="218" t="s">
        <v>157</v>
      </c>
      <c r="AU160" s="218" t="s">
        <v>84</v>
      </c>
      <c r="AY160" s="16" t="s">
        <v>154</v>
      </c>
      <c r="BE160" s="219">
        <f>IF(N160="základní",J160,0)</f>
        <v>0</v>
      </c>
      <c r="BF160" s="219">
        <f>IF(N160="snížená",J160,0)</f>
        <v>0</v>
      </c>
      <c r="BG160" s="219">
        <f>IF(N160="zákl. přenesená",J160,0)</f>
        <v>0</v>
      </c>
      <c r="BH160" s="219">
        <f>IF(N160="sníž. přenesená",J160,0)</f>
        <v>0</v>
      </c>
      <c r="BI160" s="219">
        <f>IF(N160="nulová",J160,0)</f>
        <v>0</v>
      </c>
      <c r="BJ160" s="16" t="s">
        <v>84</v>
      </c>
      <c r="BK160" s="219">
        <f>ROUND(I160*H160,2)</f>
        <v>0</v>
      </c>
      <c r="BL160" s="16" t="s">
        <v>84</v>
      </c>
      <c r="BM160" s="218" t="s">
        <v>1425</v>
      </c>
    </row>
    <row r="161" spans="1:65" s="2" customFormat="1" ht="19.5">
      <c r="A161" s="33"/>
      <c r="B161" s="34"/>
      <c r="C161" s="35"/>
      <c r="D161" s="220" t="s">
        <v>164</v>
      </c>
      <c r="E161" s="35"/>
      <c r="F161" s="221" t="s">
        <v>1426</v>
      </c>
      <c r="G161" s="35"/>
      <c r="H161" s="35"/>
      <c r="I161" s="121"/>
      <c r="J161" s="35"/>
      <c r="K161" s="35"/>
      <c r="L161" s="38"/>
      <c r="M161" s="222"/>
      <c r="N161" s="223"/>
      <c r="O161" s="70"/>
      <c r="P161" s="70"/>
      <c r="Q161" s="70"/>
      <c r="R161" s="70"/>
      <c r="S161" s="70"/>
      <c r="T161" s="71"/>
      <c r="U161" s="33"/>
      <c r="V161" s="33"/>
      <c r="W161" s="33"/>
      <c r="X161" s="33"/>
      <c r="Y161" s="33"/>
      <c r="Z161" s="33"/>
      <c r="AA161" s="33"/>
      <c r="AB161" s="33"/>
      <c r="AC161" s="33"/>
      <c r="AD161" s="33"/>
      <c r="AE161" s="33"/>
      <c r="AT161" s="16" t="s">
        <v>164</v>
      </c>
      <c r="AU161" s="16" t="s">
        <v>84</v>
      </c>
    </row>
    <row r="162" spans="1:65" s="2" customFormat="1" ht="21.75" customHeight="1">
      <c r="A162" s="33"/>
      <c r="B162" s="34"/>
      <c r="C162" s="247" t="s">
        <v>259</v>
      </c>
      <c r="D162" s="247" t="s">
        <v>443</v>
      </c>
      <c r="E162" s="248" t="s">
        <v>1427</v>
      </c>
      <c r="F162" s="249" t="s">
        <v>1428</v>
      </c>
      <c r="G162" s="250" t="s">
        <v>179</v>
      </c>
      <c r="H162" s="251">
        <v>1</v>
      </c>
      <c r="I162" s="252"/>
      <c r="J162" s="253">
        <f>ROUND(I162*H162,2)</f>
        <v>0</v>
      </c>
      <c r="K162" s="249" t="s">
        <v>161</v>
      </c>
      <c r="L162" s="254"/>
      <c r="M162" s="255" t="s">
        <v>1</v>
      </c>
      <c r="N162" s="256" t="s">
        <v>42</v>
      </c>
      <c r="O162" s="70"/>
      <c r="P162" s="216">
        <f>O162*H162</f>
        <v>0</v>
      </c>
      <c r="Q162" s="216">
        <v>0</v>
      </c>
      <c r="R162" s="216">
        <f>Q162*H162</f>
        <v>0</v>
      </c>
      <c r="S162" s="216">
        <v>0</v>
      </c>
      <c r="T162" s="217">
        <f>S162*H162</f>
        <v>0</v>
      </c>
      <c r="U162" s="33"/>
      <c r="V162" s="33"/>
      <c r="W162" s="33"/>
      <c r="X162" s="33"/>
      <c r="Y162" s="33"/>
      <c r="Z162" s="33"/>
      <c r="AA162" s="33"/>
      <c r="AB162" s="33"/>
      <c r="AC162" s="33"/>
      <c r="AD162" s="33"/>
      <c r="AE162" s="33"/>
      <c r="AR162" s="218" t="s">
        <v>1175</v>
      </c>
      <c r="AT162" s="218" t="s">
        <v>443</v>
      </c>
      <c r="AU162" s="218" t="s">
        <v>84</v>
      </c>
      <c r="AY162" s="16" t="s">
        <v>154</v>
      </c>
      <c r="BE162" s="219">
        <f>IF(N162="základní",J162,0)</f>
        <v>0</v>
      </c>
      <c r="BF162" s="219">
        <f>IF(N162="snížená",J162,0)</f>
        <v>0</v>
      </c>
      <c r="BG162" s="219">
        <f>IF(N162="zákl. přenesená",J162,0)</f>
        <v>0</v>
      </c>
      <c r="BH162" s="219">
        <f>IF(N162="sníž. přenesená",J162,0)</f>
        <v>0</v>
      </c>
      <c r="BI162" s="219">
        <f>IF(N162="nulová",J162,0)</f>
        <v>0</v>
      </c>
      <c r="BJ162" s="16" t="s">
        <v>84</v>
      </c>
      <c r="BK162" s="219">
        <f>ROUND(I162*H162,2)</f>
        <v>0</v>
      </c>
      <c r="BL162" s="16" t="s">
        <v>1175</v>
      </c>
      <c r="BM162" s="218" t="s">
        <v>1429</v>
      </c>
    </row>
    <row r="163" spans="1:65" s="2" customFormat="1" ht="11.25">
      <c r="A163" s="33"/>
      <c r="B163" s="34"/>
      <c r="C163" s="35"/>
      <c r="D163" s="220" t="s">
        <v>164</v>
      </c>
      <c r="E163" s="35"/>
      <c r="F163" s="221" t="s">
        <v>1428</v>
      </c>
      <c r="G163" s="35"/>
      <c r="H163" s="35"/>
      <c r="I163" s="121"/>
      <c r="J163" s="35"/>
      <c r="K163" s="35"/>
      <c r="L163" s="38"/>
      <c r="M163" s="222"/>
      <c r="N163" s="223"/>
      <c r="O163" s="70"/>
      <c r="P163" s="70"/>
      <c r="Q163" s="70"/>
      <c r="R163" s="70"/>
      <c r="S163" s="70"/>
      <c r="T163" s="71"/>
      <c r="U163" s="33"/>
      <c r="V163" s="33"/>
      <c r="W163" s="33"/>
      <c r="X163" s="33"/>
      <c r="Y163" s="33"/>
      <c r="Z163" s="33"/>
      <c r="AA163" s="33"/>
      <c r="AB163" s="33"/>
      <c r="AC163" s="33"/>
      <c r="AD163" s="33"/>
      <c r="AE163" s="33"/>
      <c r="AT163" s="16" t="s">
        <v>164</v>
      </c>
      <c r="AU163" s="16" t="s">
        <v>84</v>
      </c>
    </row>
    <row r="164" spans="1:65" s="2" customFormat="1" ht="21.75" customHeight="1">
      <c r="A164" s="33"/>
      <c r="B164" s="34"/>
      <c r="C164" s="207" t="s">
        <v>264</v>
      </c>
      <c r="D164" s="207" t="s">
        <v>157</v>
      </c>
      <c r="E164" s="208" t="s">
        <v>1430</v>
      </c>
      <c r="F164" s="209" t="s">
        <v>1431</v>
      </c>
      <c r="G164" s="210" t="s">
        <v>185</v>
      </c>
      <c r="H164" s="211">
        <v>0.2</v>
      </c>
      <c r="I164" s="212"/>
      <c r="J164" s="213">
        <f>ROUND(I164*H164,2)</f>
        <v>0</v>
      </c>
      <c r="K164" s="209" t="s">
        <v>161</v>
      </c>
      <c r="L164" s="38"/>
      <c r="M164" s="214" t="s">
        <v>1</v>
      </c>
      <c r="N164" s="215" t="s">
        <v>42</v>
      </c>
      <c r="O164" s="70"/>
      <c r="P164" s="216">
        <f>O164*H164</f>
        <v>0</v>
      </c>
      <c r="Q164" s="216">
        <v>0</v>
      </c>
      <c r="R164" s="216">
        <f>Q164*H164</f>
        <v>0</v>
      </c>
      <c r="S164" s="216">
        <v>0</v>
      </c>
      <c r="T164" s="217">
        <f>S164*H164</f>
        <v>0</v>
      </c>
      <c r="U164" s="33"/>
      <c r="V164" s="33"/>
      <c r="W164" s="33"/>
      <c r="X164" s="33"/>
      <c r="Y164" s="33"/>
      <c r="Z164" s="33"/>
      <c r="AA164" s="33"/>
      <c r="AB164" s="33"/>
      <c r="AC164" s="33"/>
      <c r="AD164" s="33"/>
      <c r="AE164" s="33"/>
      <c r="AR164" s="218" t="s">
        <v>84</v>
      </c>
      <c r="AT164" s="218" t="s">
        <v>157</v>
      </c>
      <c r="AU164" s="218" t="s">
        <v>84</v>
      </c>
      <c r="AY164" s="16" t="s">
        <v>154</v>
      </c>
      <c r="BE164" s="219">
        <f>IF(N164="základní",J164,0)</f>
        <v>0</v>
      </c>
      <c r="BF164" s="219">
        <f>IF(N164="snížená",J164,0)</f>
        <v>0</v>
      </c>
      <c r="BG164" s="219">
        <f>IF(N164="zákl. přenesená",J164,0)</f>
        <v>0</v>
      </c>
      <c r="BH164" s="219">
        <f>IF(N164="sníž. přenesená",J164,0)</f>
        <v>0</v>
      </c>
      <c r="BI164" s="219">
        <f>IF(N164="nulová",J164,0)</f>
        <v>0</v>
      </c>
      <c r="BJ164" s="16" t="s">
        <v>84</v>
      </c>
      <c r="BK164" s="219">
        <f>ROUND(I164*H164,2)</f>
        <v>0</v>
      </c>
      <c r="BL164" s="16" t="s">
        <v>84</v>
      </c>
      <c r="BM164" s="218" t="s">
        <v>1432</v>
      </c>
    </row>
    <row r="165" spans="1:65" s="2" customFormat="1" ht="29.25">
      <c r="A165" s="33"/>
      <c r="B165" s="34"/>
      <c r="C165" s="35"/>
      <c r="D165" s="220" t="s">
        <v>164</v>
      </c>
      <c r="E165" s="35"/>
      <c r="F165" s="221" t="s">
        <v>1433</v>
      </c>
      <c r="G165" s="35"/>
      <c r="H165" s="35"/>
      <c r="I165" s="121"/>
      <c r="J165" s="35"/>
      <c r="K165" s="35"/>
      <c r="L165" s="38"/>
      <c r="M165" s="222"/>
      <c r="N165" s="223"/>
      <c r="O165" s="70"/>
      <c r="P165" s="70"/>
      <c r="Q165" s="70"/>
      <c r="R165" s="70"/>
      <c r="S165" s="70"/>
      <c r="T165" s="71"/>
      <c r="U165" s="33"/>
      <c r="V165" s="33"/>
      <c r="W165" s="33"/>
      <c r="X165" s="33"/>
      <c r="Y165" s="33"/>
      <c r="Z165" s="33"/>
      <c r="AA165" s="33"/>
      <c r="AB165" s="33"/>
      <c r="AC165" s="33"/>
      <c r="AD165" s="33"/>
      <c r="AE165" s="33"/>
      <c r="AT165" s="16" t="s">
        <v>164</v>
      </c>
      <c r="AU165" s="16" t="s">
        <v>84</v>
      </c>
    </row>
    <row r="166" spans="1:65" s="2" customFormat="1" ht="33" customHeight="1">
      <c r="A166" s="33"/>
      <c r="B166" s="34"/>
      <c r="C166" s="207" t="s">
        <v>269</v>
      </c>
      <c r="D166" s="207" t="s">
        <v>157</v>
      </c>
      <c r="E166" s="208" t="s">
        <v>1434</v>
      </c>
      <c r="F166" s="209" t="s">
        <v>1435</v>
      </c>
      <c r="G166" s="210" t="s">
        <v>179</v>
      </c>
      <c r="H166" s="211">
        <v>1</v>
      </c>
      <c r="I166" s="212"/>
      <c r="J166" s="213">
        <f>ROUND(I166*H166,2)</f>
        <v>0</v>
      </c>
      <c r="K166" s="209" t="s">
        <v>161</v>
      </c>
      <c r="L166" s="38"/>
      <c r="M166" s="214" t="s">
        <v>1</v>
      </c>
      <c r="N166" s="215" t="s">
        <v>42</v>
      </c>
      <c r="O166" s="70"/>
      <c r="P166" s="216">
        <f>O166*H166</f>
        <v>0</v>
      </c>
      <c r="Q166" s="216">
        <v>0</v>
      </c>
      <c r="R166" s="216">
        <f>Q166*H166</f>
        <v>0</v>
      </c>
      <c r="S166" s="216">
        <v>0</v>
      </c>
      <c r="T166" s="217">
        <f>S166*H166</f>
        <v>0</v>
      </c>
      <c r="U166" s="33"/>
      <c r="V166" s="33"/>
      <c r="W166" s="33"/>
      <c r="X166" s="33"/>
      <c r="Y166" s="33"/>
      <c r="Z166" s="33"/>
      <c r="AA166" s="33"/>
      <c r="AB166" s="33"/>
      <c r="AC166" s="33"/>
      <c r="AD166" s="33"/>
      <c r="AE166" s="33"/>
      <c r="AR166" s="218" t="s">
        <v>84</v>
      </c>
      <c r="AT166" s="218" t="s">
        <v>157</v>
      </c>
      <c r="AU166" s="218" t="s">
        <v>84</v>
      </c>
      <c r="AY166" s="16" t="s">
        <v>154</v>
      </c>
      <c r="BE166" s="219">
        <f>IF(N166="základní",J166,0)</f>
        <v>0</v>
      </c>
      <c r="BF166" s="219">
        <f>IF(N166="snížená",J166,0)</f>
        <v>0</v>
      </c>
      <c r="BG166" s="219">
        <f>IF(N166="zákl. přenesená",J166,0)</f>
        <v>0</v>
      </c>
      <c r="BH166" s="219">
        <f>IF(N166="sníž. přenesená",J166,0)</f>
        <v>0</v>
      </c>
      <c r="BI166" s="219">
        <f>IF(N166="nulová",J166,0)</f>
        <v>0</v>
      </c>
      <c r="BJ166" s="16" t="s">
        <v>84</v>
      </c>
      <c r="BK166" s="219">
        <f>ROUND(I166*H166,2)</f>
        <v>0</v>
      </c>
      <c r="BL166" s="16" t="s">
        <v>84</v>
      </c>
      <c r="BM166" s="218" t="s">
        <v>1436</v>
      </c>
    </row>
    <row r="167" spans="1:65" s="2" customFormat="1" ht="68.25">
      <c r="A167" s="33"/>
      <c r="B167" s="34"/>
      <c r="C167" s="35"/>
      <c r="D167" s="220" t="s">
        <v>164</v>
      </c>
      <c r="E167" s="35"/>
      <c r="F167" s="221" t="s">
        <v>1437</v>
      </c>
      <c r="G167" s="35"/>
      <c r="H167" s="35"/>
      <c r="I167" s="121"/>
      <c r="J167" s="35"/>
      <c r="K167" s="35"/>
      <c r="L167" s="38"/>
      <c r="M167" s="222"/>
      <c r="N167" s="223"/>
      <c r="O167" s="70"/>
      <c r="P167" s="70"/>
      <c r="Q167" s="70"/>
      <c r="R167" s="70"/>
      <c r="S167" s="70"/>
      <c r="T167" s="71"/>
      <c r="U167" s="33"/>
      <c r="V167" s="33"/>
      <c r="W167" s="33"/>
      <c r="X167" s="33"/>
      <c r="Y167" s="33"/>
      <c r="Z167" s="33"/>
      <c r="AA167" s="33"/>
      <c r="AB167" s="33"/>
      <c r="AC167" s="33"/>
      <c r="AD167" s="33"/>
      <c r="AE167" s="33"/>
      <c r="AT167" s="16" t="s">
        <v>164</v>
      </c>
      <c r="AU167" s="16" t="s">
        <v>84</v>
      </c>
    </row>
    <row r="168" spans="1:65" s="2" customFormat="1" ht="21.75" customHeight="1">
      <c r="A168" s="33"/>
      <c r="B168" s="34"/>
      <c r="C168" s="207" t="s">
        <v>274</v>
      </c>
      <c r="D168" s="207" t="s">
        <v>157</v>
      </c>
      <c r="E168" s="208" t="s">
        <v>661</v>
      </c>
      <c r="F168" s="209" t="s">
        <v>662</v>
      </c>
      <c r="G168" s="210" t="s">
        <v>185</v>
      </c>
      <c r="H168" s="211">
        <v>0.2</v>
      </c>
      <c r="I168" s="212"/>
      <c r="J168" s="213">
        <f>ROUND(I168*H168,2)</f>
        <v>0</v>
      </c>
      <c r="K168" s="209" t="s">
        <v>161</v>
      </c>
      <c r="L168" s="38"/>
      <c r="M168" s="214" t="s">
        <v>1</v>
      </c>
      <c r="N168" s="215" t="s">
        <v>42</v>
      </c>
      <c r="O168" s="70"/>
      <c r="P168" s="216">
        <f>O168*H168</f>
        <v>0</v>
      </c>
      <c r="Q168" s="216">
        <v>0</v>
      </c>
      <c r="R168" s="216">
        <f>Q168*H168</f>
        <v>0</v>
      </c>
      <c r="S168" s="216">
        <v>0</v>
      </c>
      <c r="T168" s="217">
        <f>S168*H168</f>
        <v>0</v>
      </c>
      <c r="U168" s="33"/>
      <c r="V168" s="33"/>
      <c r="W168" s="33"/>
      <c r="X168" s="33"/>
      <c r="Y168" s="33"/>
      <c r="Z168" s="33"/>
      <c r="AA168" s="33"/>
      <c r="AB168" s="33"/>
      <c r="AC168" s="33"/>
      <c r="AD168" s="33"/>
      <c r="AE168" s="33"/>
      <c r="AR168" s="218" t="s">
        <v>84</v>
      </c>
      <c r="AT168" s="218" t="s">
        <v>157</v>
      </c>
      <c r="AU168" s="218" t="s">
        <v>84</v>
      </c>
      <c r="AY168" s="16" t="s">
        <v>154</v>
      </c>
      <c r="BE168" s="219">
        <f>IF(N168="základní",J168,0)</f>
        <v>0</v>
      </c>
      <c r="BF168" s="219">
        <f>IF(N168="snížená",J168,0)</f>
        <v>0</v>
      </c>
      <c r="BG168" s="219">
        <f>IF(N168="zákl. přenesená",J168,0)</f>
        <v>0</v>
      </c>
      <c r="BH168" s="219">
        <f>IF(N168="sníž. přenesená",J168,0)</f>
        <v>0</v>
      </c>
      <c r="BI168" s="219">
        <f>IF(N168="nulová",J168,0)</f>
        <v>0</v>
      </c>
      <c r="BJ168" s="16" t="s">
        <v>84</v>
      </c>
      <c r="BK168" s="219">
        <f>ROUND(I168*H168,2)</f>
        <v>0</v>
      </c>
      <c r="BL168" s="16" t="s">
        <v>84</v>
      </c>
      <c r="BM168" s="218" t="s">
        <v>1438</v>
      </c>
    </row>
    <row r="169" spans="1:65" s="2" customFormat="1" ht="29.25">
      <c r="A169" s="33"/>
      <c r="B169" s="34"/>
      <c r="C169" s="35"/>
      <c r="D169" s="220" t="s">
        <v>164</v>
      </c>
      <c r="E169" s="35"/>
      <c r="F169" s="221" t="s">
        <v>664</v>
      </c>
      <c r="G169" s="35"/>
      <c r="H169" s="35"/>
      <c r="I169" s="121"/>
      <c r="J169" s="35"/>
      <c r="K169" s="35"/>
      <c r="L169" s="38"/>
      <c r="M169" s="260"/>
      <c r="N169" s="261"/>
      <c r="O169" s="262"/>
      <c r="P169" s="262"/>
      <c r="Q169" s="262"/>
      <c r="R169" s="262"/>
      <c r="S169" s="262"/>
      <c r="T169" s="263"/>
      <c r="U169" s="33"/>
      <c r="V169" s="33"/>
      <c r="W169" s="33"/>
      <c r="X169" s="33"/>
      <c r="Y169" s="33"/>
      <c r="Z169" s="33"/>
      <c r="AA169" s="33"/>
      <c r="AB169" s="33"/>
      <c r="AC169" s="33"/>
      <c r="AD169" s="33"/>
      <c r="AE169" s="33"/>
      <c r="AT169" s="16" t="s">
        <v>164</v>
      </c>
      <c r="AU169" s="16" t="s">
        <v>84</v>
      </c>
    </row>
    <row r="170" spans="1:65" s="2" customFormat="1" ht="6.95" customHeight="1">
      <c r="A170" s="33"/>
      <c r="B170" s="53"/>
      <c r="C170" s="54"/>
      <c r="D170" s="54"/>
      <c r="E170" s="54"/>
      <c r="F170" s="54"/>
      <c r="G170" s="54"/>
      <c r="H170" s="54"/>
      <c r="I170" s="157"/>
      <c r="J170" s="54"/>
      <c r="K170" s="54"/>
      <c r="L170" s="38"/>
      <c r="M170" s="33"/>
      <c r="O170" s="33"/>
      <c r="P170" s="33"/>
      <c r="Q170" s="33"/>
      <c r="R170" s="33"/>
      <c r="S170" s="33"/>
      <c r="T170" s="33"/>
      <c r="U170" s="33"/>
      <c r="V170" s="33"/>
      <c r="W170" s="33"/>
      <c r="X170" s="33"/>
      <c r="Y170" s="33"/>
      <c r="Z170" s="33"/>
      <c r="AA170" s="33"/>
      <c r="AB170" s="33"/>
      <c r="AC170" s="33"/>
      <c r="AD170" s="33"/>
      <c r="AE170" s="33"/>
    </row>
  </sheetData>
  <sheetProtection algorithmName="SHA-512" hashValue="n3sl5XIDxf34ZWU/jlvj6UQMS3IKkqstEerjgUGeF+W4MyJRtIQ6GTplw0354mXOPGhlUrqBbMc96rYoehLOlQ==" saltValue="hbEakuiVZYvxJJMO1oRxMB9lvmYx7UJ9PVfqm/z8WjAazQw887rZPNKmRmqSQXTPXwEudfHbLHySWXY4sZb8vw==" spinCount="100000" sheet="1" objects="1" scenarios="1" formatColumns="0" formatRows="0" autoFilter="0"/>
  <autoFilter ref="C117:K169"/>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22</vt:i4>
      </vt:variant>
    </vt:vector>
  </HeadingPairs>
  <TitlesOfParts>
    <vt:vector size="33" baseType="lpstr">
      <vt:lpstr>Rekapitulace stavby</vt:lpstr>
      <vt:lpstr>SO 01-01 - Oprava kolejí ...</vt:lpstr>
      <vt:lpstr>SO 01-02 - Oprava nástupiště</vt:lpstr>
      <vt:lpstr>SO 01-03 - Chodník k přec...</vt:lpstr>
      <vt:lpstr>SO 01-04 - Úprava zpevněn...</vt:lpstr>
      <vt:lpstr>SO 01-05 - Demolice boční...</vt:lpstr>
      <vt:lpstr>SO 02-01 - Oprava osvětle...</vt:lpstr>
      <vt:lpstr>SO 02-02 - Zemní práce</vt:lpstr>
      <vt:lpstr>PS 01 - Úprava zabezpečov...</vt:lpstr>
      <vt:lpstr>SO 01 ST - Vedlejší a ost...</vt:lpstr>
      <vt:lpstr>SO 02 SEE - Vedlejší a os...</vt:lpstr>
      <vt:lpstr>'PS 01 - Úprava zabezpečov...'!Názvy_tisku</vt:lpstr>
      <vt:lpstr>'Rekapitulace stavby'!Názvy_tisku</vt:lpstr>
      <vt:lpstr>'SO 01 ST - Vedlejší a ost...'!Názvy_tisku</vt:lpstr>
      <vt:lpstr>'SO 01-01 - Oprava kolejí ...'!Názvy_tisku</vt:lpstr>
      <vt:lpstr>'SO 01-02 - Oprava nástupiště'!Názvy_tisku</vt:lpstr>
      <vt:lpstr>'SO 01-03 - Chodník k přec...'!Názvy_tisku</vt:lpstr>
      <vt:lpstr>'SO 01-04 - Úprava zpevněn...'!Názvy_tisku</vt:lpstr>
      <vt:lpstr>'SO 01-05 - Demolice boční...'!Názvy_tisku</vt:lpstr>
      <vt:lpstr>'SO 02 SEE - Vedlejší a os...'!Názvy_tisku</vt:lpstr>
      <vt:lpstr>'SO 02-01 - Oprava osvětle...'!Názvy_tisku</vt:lpstr>
      <vt:lpstr>'SO 02-02 - Zemní práce'!Názvy_tisku</vt:lpstr>
      <vt:lpstr>'PS 01 - Úprava zabezpečov...'!Oblast_tisku</vt:lpstr>
      <vt:lpstr>'Rekapitulace stavby'!Oblast_tisku</vt:lpstr>
      <vt:lpstr>'SO 01 ST - Vedlejší a ost...'!Oblast_tisku</vt:lpstr>
      <vt:lpstr>'SO 01-01 - Oprava kolejí ...'!Oblast_tisku</vt:lpstr>
      <vt:lpstr>'SO 01-02 - Oprava nástupiště'!Oblast_tisku</vt:lpstr>
      <vt:lpstr>'SO 01-03 - Chodník k přec...'!Oblast_tisku</vt:lpstr>
      <vt:lpstr>'SO 01-04 - Úprava zpevněn...'!Oblast_tisku</vt:lpstr>
      <vt:lpstr>'SO 01-05 - Demolice boční...'!Oblast_tisku</vt:lpstr>
      <vt:lpstr>'SO 02 SEE - Vedlejší a os...'!Oblast_tisku</vt:lpstr>
      <vt:lpstr>'SO 02-01 - Oprava osvětle...'!Oblast_tisku</vt:lpstr>
      <vt:lpstr>'SO 02-02 - Zemní práce'!Oblast_tisku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Žitník Radovan</dc:creator>
  <cp:lastModifiedBy>Žitník Radovan</cp:lastModifiedBy>
  <dcterms:created xsi:type="dcterms:W3CDTF">2020-07-16T09:30:32Z</dcterms:created>
  <dcterms:modified xsi:type="dcterms:W3CDTF">2020-07-16T09:34:40Z</dcterms:modified>
</cp:coreProperties>
</file>